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santaclaracoe.sharepoint.com/sites/DBAS/Shared Documents/DBAS/Collective Bargaining/2024 Collective Bargaining Form Project/"/>
    </mc:Choice>
  </mc:AlternateContent>
  <xr:revisionPtr revIDLastSave="96" documentId="8_{17127432-9FF4-43D4-ACFE-A9513AA4D32E}" xr6:coauthVersionLast="47" xr6:coauthVersionMax="47" xr10:uidLastSave="{580F1898-3FEB-4789-8800-A1A493FD9AF8}"/>
  <bookViews>
    <workbookView xWindow="28695" yWindow="-18120" windowWidth="29040" windowHeight="17520" xr2:uid="{00000000-000D-0000-FFFF-FFFF00000000}"/>
  </bookViews>
  <sheets>
    <sheet name="Summary" sheetId="1" r:id="rId1"/>
    <sheet name="Disclosure" sheetId="2" r:id="rId2"/>
  </sheets>
  <definedNames>
    <definedName name="_xlnm.Print_Area" localSheetId="0">Summary!$A$2:$H$409</definedName>
    <definedName name="_xlnm.Print_Titles" localSheetId="1">Disclosure!$1:$7</definedName>
    <definedName name="_xlnm.Print_Titles" localSheetId="0">Summary!$8:$11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9" i="2" l="1"/>
  <c r="H204" i="1"/>
  <c r="H205" i="1"/>
  <c r="H206" i="1"/>
  <c r="H203" i="1"/>
  <c r="H253" i="1"/>
  <c r="H254" i="1"/>
  <c r="H255" i="1"/>
  <c r="H252" i="1"/>
  <c r="H306" i="1"/>
  <c r="H304" i="1"/>
  <c r="H305" i="1"/>
  <c r="H303" i="1"/>
  <c r="H15" i="1"/>
  <c r="H158" i="1" s="1"/>
  <c r="G198" i="1"/>
  <c r="E198" i="1"/>
  <c r="G56" i="2"/>
  <c r="G26" i="2"/>
  <c r="A405" i="1"/>
  <c r="A406" i="1"/>
  <c r="H224" i="1"/>
  <c r="H225" i="1"/>
  <c r="H229" i="1"/>
  <c r="H230" i="1"/>
  <c r="H231" i="1"/>
  <c r="H232" i="1"/>
  <c r="H233" i="1"/>
  <c r="H234" i="1"/>
  <c r="H235" i="1"/>
  <c r="H240" i="1"/>
  <c r="H241" i="1"/>
  <c r="H246" i="1"/>
  <c r="H181" i="1"/>
  <c r="H182" i="1"/>
  <c r="H183" i="1"/>
  <c r="H184" i="1"/>
  <c r="H185" i="1"/>
  <c r="H186" i="1"/>
  <c r="H191" i="1"/>
  <c r="H192" i="1"/>
  <c r="H193" i="1"/>
  <c r="H196" i="1"/>
  <c r="H197" i="1"/>
  <c r="H201" i="1"/>
  <c r="H180" i="1"/>
  <c r="H176" i="1"/>
  <c r="H175" i="1"/>
  <c r="A144" i="2"/>
  <c r="G104" i="1"/>
  <c r="H120" i="1" s="1"/>
  <c r="G38" i="2" s="1"/>
  <c r="G152" i="2"/>
  <c r="G150" i="2"/>
  <c r="G161" i="2"/>
  <c r="C157" i="2"/>
  <c r="B108" i="2"/>
  <c r="B133" i="2"/>
  <c r="G54" i="2"/>
  <c r="G58" i="2"/>
  <c r="H297" i="1"/>
  <c r="H285" i="1"/>
  <c r="H280" i="1"/>
  <c r="H281" i="1"/>
  <c r="H282" i="1"/>
  <c r="H283" i="1"/>
  <c r="H284" i="1"/>
  <c r="H286" i="1"/>
  <c r="H292" i="1"/>
  <c r="E287" i="1"/>
  <c r="E307" i="1" s="1"/>
  <c r="H276" i="1"/>
  <c r="H275" i="1"/>
  <c r="H277" i="1" s="1"/>
  <c r="H289" i="1" s="1"/>
  <c r="H291" i="1"/>
  <c r="G277" i="1"/>
  <c r="G287" i="1"/>
  <c r="G289" i="1" s="1"/>
  <c r="G294" i="1" s="1"/>
  <c r="G300" i="1" s="1"/>
  <c r="F277" i="1"/>
  <c r="F289" i="1" s="1"/>
  <c r="F294" i="1" s="1"/>
  <c r="F300" i="1" s="1"/>
  <c r="F308" i="1" s="1"/>
  <c r="F287" i="1"/>
  <c r="F307" i="1" s="1"/>
  <c r="E277" i="1"/>
  <c r="E236" i="1"/>
  <c r="E256" i="1" s="1"/>
  <c r="F226" i="1"/>
  <c r="F236" i="1"/>
  <c r="F256" i="1" s="1"/>
  <c r="G226" i="1"/>
  <c r="G236" i="1"/>
  <c r="G256" i="1" s="1"/>
  <c r="E226" i="1"/>
  <c r="F177" i="1"/>
  <c r="F187" i="1"/>
  <c r="F207" i="1" s="1"/>
  <c r="G177" i="1"/>
  <c r="G187" i="1"/>
  <c r="G207" i="1" s="1"/>
  <c r="E177" i="1"/>
  <c r="E187" i="1"/>
  <c r="E207" i="1" s="1"/>
  <c r="G97" i="2"/>
  <c r="E26" i="2"/>
  <c r="G64" i="1"/>
  <c r="G52" i="2" s="1"/>
  <c r="G46" i="2"/>
  <c r="B117" i="2"/>
  <c r="G112" i="1"/>
  <c r="H113" i="1" s="1"/>
  <c r="G64" i="2"/>
  <c r="G105" i="1"/>
  <c r="H106" i="1" s="1"/>
  <c r="G30" i="2" s="1"/>
  <c r="H368" i="1"/>
  <c r="H371" i="1" s="1"/>
  <c r="H373" i="1"/>
  <c r="G111" i="1"/>
  <c r="H78" i="1"/>
  <c r="H79" i="1"/>
  <c r="H85" i="1"/>
  <c r="H86" i="1" s="1"/>
  <c r="H95" i="1"/>
  <c r="G21" i="2"/>
  <c r="B124" i="2"/>
  <c r="G95" i="1"/>
  <c r="G76" i="2"/>
  <c r="G25" i="2"/>
  <c r="C19" i="2"/>
  <c r="C6" i="2"/>
  <c r="G45" i="2"/>
  <c r="G49" i="2"/>
  <c r="G24" i="2"/>
  <c r="H49" i="1"/>
  <c r="H50" i="1" s="1"/>
  <c r="H287" i="1"/>
  <c r="H307" i="1" s="1"/>
  <c r="F238" i="1"/>
  <c r="F243" i="1" s="1"/>
  <c r="F249" i="1" s="1"/>
  <c r="F257" i="1" s="1"/>
  <c r="H226" i="1"/>
  <c r="H377" i="1" l="1"/>
  <c r="G62" i="2"/>
  <c r="G66" i="2" s="1"/>
  <c r="H177" i="1"/>
  <c r="E238" i="1"/>
  <c r="E243" i="1" s="1"/>
  <c r="H236" i="1"/>
  <c r="H256" i="1" s="1"/>
  <c r="E189" i="1"/>
  <c r="E194" i="1" s="1"/>
  <c r="H194" i="1" s="1"/>
  <c r="H116" i="1"/>
  <c r="H118" i="1" s="1"/>
  <c r="G32" i="2"/>
  <c r="H294" i="1"/>
  <c r="G238" i="1"/>
  <c r="G243" i="1" s="1"/>
  <c r="G249" i="1" s="1"/>
  <c r="G257" i="1" s="1"/>
  <c r="H187" i="1"/>
  <c r="H207" i="1" s="1"/>
  <c r="G86" i="2" s="1"/>
  <c r="H198" i="1"/>
  <c r="F189" i="1"/>
  <c r="F194" i="1" s="1"/>
  <c r="F200" i="1" s="1"/>
  <c r="F208" i="1" s="1"/>
  <c r="E289" i="1"/>
  <c r="E294" i="1" s="1"/>
  <c r="G189" i="1"/>
  <c r="G194" i="1" s="1"/>
  <c r="G200" i="1" s="1"/>
  <c r="G208" i="1" s="1"/>
  <c r="G307" i="1"/>
  <c r="G308" i="1" s="1"/>
  <c r="E200" i="1"/>
  <c r="H238" i="1" l="1"/>
  <c r="H243" i="1" s="1"/>
  <c r="H189" i="1"/>
  <c r="G34" i="2"/>
  <c r="G153" i="1"/>
  <c r="G155" i="1"/>
  <c r="G78" i="2" s="1"/>
  <c r="G73" i="2"/>
  <c r="H200" i="1"/>
  <c r="E208" i="1"/>
  <c r="E211" i="1" s="1"/>
  <c r="G36" i="2"/>
  <c r="H379" i="1"/>
  <c r="H208" i="1" l="1"/>
  <c r="E209" i="1"/>
  <c r="E210" i="1"/>
  <c r="H210" i="1"/>
  <c r="E245" i="1"/>
  <c r="E247" i="1" s="1"/>
  <c r="E249" i="1" s="1"/>
  <c r="I207" i="1"/>
  <c r="H245" i="1"/>
  <c r="H247" i="1" s="1"/>
  <c r="H249" i="1" s="1"/>
  <c r="H211" i="1"/>
  <c r="F211" i="1" s="1"/>
  <c r="E257" i="1" l="1"/>
  <c r="E260" i="1"/>
  <c r="G89" i="2"/>
  <c r="G91" i="2" s="1"/>
  <c r="G101" i="2" s="1"/>
  <c r="H209" i="1"/>
  <c r="G209" i="1" s="1"/>
  <c r="I256" i="1"/>
  <c r="E296" i="1"/>
  <c r="E298" i="1" s="1"/>
  <c r="E300" i="1" s="1"/>
  <c r="H296" i="1"/>
  <c r="H298" i="1" s="1"/>
  <c r="H300" i="1" s="1"/>
  <c r="G103" i="2" l="1"/>
  <c r="G105" i="2"/>
  <c r="I307" i="1"/>
  <c r="H257" i="1"/>
  <c r="E258" i="1"/>
  <c r="E308" i="1"/>
  <c r="E311" i="1" s="1"/>
  <c r="E310" i="1"/>
  <c r="E259" i="1"/>
  <c r="H308" i="1" l="1"/>
  <c r="E309" i="1"/>
  <c r="H258" i="1"/>
  <c r="G258" i="1" s="1"/>
  <c r="H260" i="1"/>
  <c r="F260" i="1" s="1"/>
  <c r="H259" i="1"/>
  <c r="H309" i="1" l="1"/>
  <c r="G309" i="1" s="1"/>
  <c r="H311" i="1"/>
  <c r="F311" i="1" s="1"/>
  <c r="H310" i="1"/>
</calcChain>
</file>

<file path=xl/sharedStrings.xml><?xml version="1.0" encoding="utf-8"?>
<sst xmlns="http://schemas.openxmlformats.org/spreadsheetml/2006/main" count="452" uniqueCount="313">
  <si>
    <t xml:space="preserve">with the </t>
  </si>
  <si>
    <t>OF PROPOSED COLLECTIVE BARGAINING AGREEMENT</t>
  </si>
  <si>
    <t xml:space="preserve">(AB1200 (Statutes of 1991, Chapter 1213) as revised by AB 2756 </t>
  </si>
  <si>
    <t>per employee</t>
  </si>
  <si>
    <t>Section 4:</t>
  </si>
  <si>
    <t>Section 3:</t>
  </si>
  <si>
    <t>Current Costs:</t>
  </si>
  <si>
    <t>Proposed Costs:</t>
  </si>
  <si>
    <t>Section 6:</t>
  </si>
  <si>
    <t>Salaries</t>
  </si>
  <si>
    <t>Benefits</t>
  </si>
  <si>
    <t>Total:</t>
  </si>
  <si>
    <t>(Includes annual step/column movement on schedule):</t>
  </si>
  <si>
    <t>Step &amp; column</t>
  </si>
  <si>
    <t>AVERAGE REPRESENTED EMPLOYEE</t>
  </si>
  <si>
    <t>(STRS, PERS, Workers Compensation, Unemployment Insurance, Social Security, Medicare)</t>
  </si>
  <si>
    <t>Section 13:</t>
  </si>
  <si>
    <t>Estimated</t>
  </si>
  <si>
    <t xml:space="preserve">SCHOOL DISTRICT </t>
  </si>
  <si>
    <t xml:space="preserve">BARGAINING UNIT </t>
  </si>
  <si>
    <t xml:space="preserve">To be acted upon by the Governing Board at its meeting on </t>
  </si>
  <si>
    <t xml:space="preserve">FORM FOR PUBLIC DISCLOSURE </t>
  </si>
  <si>
    <t>A.</t>
  </si>
  <si>
    <t>The proposed bargaining agreement covers the period beginning</t>
  </si>
  <si>
    <t>and ending</t>
  </si>
  <si>
    <t xml:space="preserve">for the following fiscal years </t>
  </si>
  <si>
    <t xml:space="preserve">If this agreement is part of a multi-year contract, indicate ALL fiscal years covered: </t>
  </si>
  <si>
    <t>Section 2:</t>
  </si>
  <si>
    <t xml:space="preserve">PERIOD OF AGREEMENT </t>
  </si>
  <si>
    <t>B.</t>
  </si>
  <si>
    <t>C.</t>
  </si>
  <si>
    <t>D.</t>
  </si>
  <si>
    <t>E.</t>
  </si>
  <si>
    <t xml:space="preserve">IMPACT OF PROPOSED AGREEMENT ON DISTRICT RESERVES </t>
  </si>
  <si>
    <t>in the General Fund of:</t>
  </si>
  <si>
    <t xml:space="preserve">SOURCE OF FUNDING FOR PROPOSED AGREEMENT </t>
  </si>
  <si>
    <t>Section 10:</t>
  </si>
  <si>
    <t>Section 11:</t>
  </si>
  <si>
    <t>G.</t>
  </si>
  <si>
    <t>F.</t>
  </si>
  <si>
    <t xml:space="preserve">Intent of Legislation: To ensure that members of the public are informed of the major provisions of a collective bargaining agreement before it becomes binding on the school district. </t>
  </si>
  <si>
    <t>PERIOD OF AGREEMENT:</t>
  </si>
  <si>
    <t xml:space="preserve">State-Recommended Minimum Reserve Level (after implementation of Proposed Agreement) </t>
  </si>
  <si>
    <t>SUMMARY OF PROPOSED AGREEMENT</t>
  </si>
  <si>
    <t xml:space="preserve"> BETWEEN THE</t>
  </si>
  <si>
    <t>SCHOOL DISTRICT</t>
  </si>
  <si>
    <t xml:space="preserve"> WITH THE</t>
  </si>
  <si>
    <t>GENERAL</t>
  </si>
  <si>
    <t>Section 1:</t>
  </si>
  <si>
    <t xml:space="preserve">STATUS OF BARGAINING UNIT AGREEMENTS </t>
  </si>
  <si>
    <t>Certificated:</t>
  </si>
  <si>
    <t>Fiscal Years:</t>
  </si>
  <si>
    <t>COMPENSATION PROVISIONS</t>
  </si>
  <si>
    <t xml:space="preserve">status (whether settled or pending settlement) of the remaining units: </t>
  </si>
  <si>
    <t xml:space="preserve"> </t>
  </si>
  <si>
    <t>OTHER PROVISIONS (COMPENSATION AND NON-COMPENSATION)</t>
  </si>
  <si>
    <t>Section 5:</t>
  </si>
  <si>
    <t>The following source(s) of funding have been identified to fund the proposed agreement</t>
  </si>
  <si>
    <t>Section 12:</t>
  </si>
  <si>
    <t>CERTIFICATION</t>
  </si>
  <si>
    <t>(signature)</t>
  </si>
  <si>
    <t>Date</t>
  </si>
  <si>
    <t>President, Governing Board</t>
  </si>
  <si>
    <t>If this Public Disclosure is not applicable to all of the District's bargaining units, indicate the current</t>
  </si>
  <si>
    <t>1.</t>
  </si>
  <si>
    <t>2.</t>
  </si>
  <si>
    <t>3.</t>
  </si>
  <si>
    <t>4.</t>
  </si>
  <si>
    <t>5.</t>
  </si>
  <si>
    <t>Step &amp; Column</t>
  </si>
  <si>
    <t>Cost of Benefits Before Agreement</t>
  </si>
  <si>
    <t>Cost of Benefits After Agreement</t>
  </si>
  <si>
    <t xml:space="preserve">Percentage Reserve Level </t>
  </si>
  <si>
    <t>6.</t>
  </si>
  <si>
    <t>7.</t>
  </si>
  <si>
    <t>8.</t>
  </si>
  <si>
    <t>9.</t>
  </si>
  <si>
    <t>General Fund &amp; Special Reserve Fund:</t>
  </si>
  <si>
    <t>(8010-8099)</t>
  </si>
  <si>
    <t xml:space="preserve">  Remaining Revenues</t>
  </si>
  <si>
    <t>(8100-8799)</t>
  </si>
  <si>
    <t>TOTAL</t>
  </si>
  <si>
    <t>OPERATING SURPLUS (DEFICIT)</t>
  </si>
  <si>
    <t>NET BEGINNING BALANCE</t>
  </si>
  <si>
    <t>(Col. 1)</t>
  </si>
  <si>
    <t>(Col. 2)</t>
  </si>
  <si>
    <t>(Col. 3)</t>
  </si>
  <si>
    <t>(Col. 4)</t>
  </si>
  <si>
    <t>OPERATING EXPENDITURES</t>
  </si>
  <si>
    <t xml:space="preserve">  1000 Certificated Salaries</t>
  </si>
  <si>
    <t xml:space="preserve">  2000 Classified Salaries</t>
  </si>
  <si>
    <t xml:space="preserve">  3000 Benefits</t>
  </si>
  <si>
    <t xml:space="preserve">  4000 Instructional Supplies</t>
  </si>
  <si>
    <t xml:space="preserve">  5000 Contracted Services</t>
  </si>
  <si>
    <t xml:space="preserve">  6000 Capital Outlay</t>
  </si>
  <si>
    <t xml:space="preserve">  7000 Other</t>
  </si>
  <si>
    <t xml:space="preserve">  Other Sources and Transfers In</t>
  </si>
  <si>
    <t xml:space="preserve">  Other Uses and Transfers Out</t>
  </si>
  <si>
    <t>Percentage of General Fund Expenditures/Uses</t>
  </si>
  <si>
    <t>GENERAL FUND RESERVES  (Fund 01 Unrestricted ONLY)</t>
  </si>
  <si>
    <t>Difference between District Reserves and Minimum State Requirement</t>
  </si>
  <si>
    <t>Section 9:</t>
  </si>
  <si>
    <t xml:space="preserve">#  FTE Represented </t>
  </si>
  <si>
    <t>Section 8:</t>
  </si>
  <si>
    <t>Latest Board-Approved Budget Before Settlement - As of ____________</t>
  </si>
  <si>
    <t>H.</t>
  </si>
  <si>
    <t>NARRATIVE OF AGREEMENT</t>
  </si>
  <si>
    <t xml:space="preserve">To be signed by the District Superintendent AND Chief Business Official when submitted for Public Disclosure and by the Board President after formal action by the Governing Board on the proposed agreement. </t>
  </si>
  <si>
    <t xml:space="preserve">To be acted upon by the Governing Board at its meeting on : </t>
  </si>
  <si>
    <t xml:space="preserve"> (enter Date)</t>
  </si>
  <si>
    <t>The proposed agreement covers the period beginning on:</t>
  </si>
  <si>
    <t>and ending on:</t>
  </si>
  <si>
    <t>(enter Begin Date)</t>
  </si>
  <si>
    <t>(enter End Date)</t>
  </si>
  <si>
    <t>Date of governing board approval of budget revisions in Section 9, Col.2  (below)</t>
  </si>
  <si>
    <t>(enter date)</t>
  </si>
  <si>
    <t>ADA=</t>
  </si>
  <si>
    <t>Section 14:</t>
  </si>
  <si>
    <t>I.</t>
  </si>
  <si>
    <t>Current Cap:</t>
  </si>
  <si>
    <t>Proposed Cap:</t>
  </si>
  <si>
    <t>ADDITIONAL FISCAL INDICATORS- CRITERIA AND STANDARDS A.5.</t>
  </si>
  <si>
    <t>(REGARDLESS OF WHETHER  PREVIOUSLY BUDGETED IN WHOLE OR IN PART)</t>
  </si>
  <si>
    <t>Please NOTE:  The title reflected in Col. 1 can be modified if the agreement is being approved along with the Adopted Budget Process.  In this case, Col. 4 should reflect the Adopted Budget including the salary agreement and Col. 1 would reflect the Adopted Budget less Col. 2, the actual cost of the agreement.</t>
  </si>
  <si>
    <t>(use whole rounded numbers only)</t>
  </si>
  <si>
    <t>(This amount should tie to the multiyear projection sections for 1XXX-3XXX)</t>
  </si>
  <si>
    <r>
      <t>Minimum State Reserve Percentage</t>
    </r>
    <r>
      <rPr>
        <b/>
        <sz val="10"/>
        <rFont val="Arial"/>
        <family val="2"/>
      </rPr>
      <t xml:space="preserve"> (input %)</t>
    </r>
  </si>
  <si>
    <t>(This information is pulled from the SUMMARY section of this file which should be completed FIRST)</t>
  </si>
  <si>
    <t>Enter District Name</t>
  </si>
  <si>
    <t>Enter Name of BU</t>
  </si>
  <si>
    <t>MULTIYEAR CONTRACT AGREEMENT PROVISIONS</t>
  </si>
  <si>
    <t>BARGAINING UNIT (BU)</t>
  </si>
  <si>
    <t>Total Cost Increase or (Decrease):</t>
  </si>
  <si>
    <t>Percentage Increase or (Decrease):</t>
  </si>
  <si>
    <t>Salary Increase or (Decrease)</t>
  </si>
  <si>
    <t>% increase or (decrease) to existing schedule</t>
  </si>
  <si>
    <t>TOTAL PERCENTAGE CHANGE FOR</t>
  </si>
  <si>
    <t>SALARIES: PERCENTAGE CHANGE IN SALARIES IN PROPOSED AGREEMENT:</t>
  </si>
  <si>
    <t>The proposed agreement includes the following costs for employee statutory and health/welfare benefits:</t>
  </si>
  <si>
    <t>Total Statutory Benefit Costs:</t>
  </si>
  <si>
    <t>Total Cost Increase or (decrease):</t>
  </si>
  <si>
    <t>Percentage Change:</t>
  </si>
  <si>
    <t>(Based on Year to Date (YTD) Actuals Projected through 6/30):</t>
  </si>
  <si>
    <t>(Include any retroactive pay increases or (decreases) or one time bonuses/stipends or (reductions), as applicable):</t>
  </si>
  <si>
    <t>Total Health and Welfare Costs:</t>
  </si>
  <si>
    <t xml:space="preserve">TOTAL COST OR (SAVINGS) OF COMPENSATION CHANGES </t>
  </si>
  <si>
    <r>
      <t xml:space="preserve">Current Year Combined Cost Before Settlement: </t>
    </r>
    <r>
      <rPr>
        <i/>
        <sz val="10"/>
        <rFont val="Arial"/>
        <family val="2"/>
      </rPr>
      <t>(data pulls from above)</t>
    </r>
  </si>
  <si>
    <r>
      <t>Current Year Cost After Settlement:</t>
    </r>
    <r>
      <rPr>
        <i/>
        <sz val="10"/>
        <rFont val="Arial"/>
        <family val="2"/>
      </rPr>
      <t xml:space="preserve"> (data pulls from above)</t>
    </r>
  </si>
  <si>
    <t>TOTAL COST INCREASE OR (DECREASE)</t>
  </si>
  <si>
    <t>PERCENTAGE CHANGE</t>
  </si>
  <si>
    <t>Section 7:  State Minimum Reserve Standard Calculation:</t>
  </si>
  <si>
    <r>
      <t xml:space="preserve">Total Expenditures and Other Uses: </t>
    </r>
    <r>
      <rPr>
        <b/>
        <i/>
        <sz val="10"/>
        <rFont val="Arial"/>
        <family val="2"/>
      </rPr>
      <t>(pulls from MYP Sec. 9)</t>
    </r>
  </si>
  <si>
    <t>provide a detailed explanation of differences.</t>
  </si>
  <si>
    <t>If the board-approved revisions input are different from the proposed budget adjustments in Col. 2</t>
  </si>
  <si>
    <t>Nonspendable (9711-9719)</t>
  </si>
  <si>
    <t>Restricted (9740)</t>
  </si>
  <si>
    <t>Committed (9750/9760)</t>
  </si>
  <si>
    <t>Assigned (9780)</t>
  </si>
  <si>
    <t>Reserve Economic Uncertainties (9789)</t>
  </si>
  <si>
    <t>Unassigned/Unappropriated (9790)</t>
  </si>
  <si>
    <t>ENDING FUND BALANCE (EFB)</t>
  </si>
  <si>
    <t>COMPONENTS OF ABOVE EFB:</t>
  </si>
  <si>
    <t>State Minimum Reserves %</t>
  </si>
  <si>
    <t>Prior-Year Adjustments (9792-9795)</t>
  </si>
  <si>
    <t xml:space="preserve">Are budgets in balance? </t>
  </si>
  <si>
    <t>Did you adjust reserves? s/b $0</t>
  </si>
  <si>
    <t>ADA Increase/(Decrease) from Prior Year as %</t>
  </si>
  <si>
    <t>= Amount of Current-Year Increase or (decrease):</t>
  </si>
  <si>
    <t>Indicate Total Settlement Percentage Change from Section 5</t>
  </si>
  <si>
    <t>enter date mm/dd/yy</t>
  </si>
  <si>
    <r>
      <t xml:space="preserve">Budget Revisions to be INPUT no later than 45 days after approval: </t>
    </r>
    <r>
      <rPr>
        <b/>
        <i/>
        <sz val="10"/>
        <rFont val="Arial"/>
        <family val="2"/>
      </rPr>
      <t>(will calc + 45 days)</t>
    </r>
  </si>
  <si>
    <t>Bargaining Unit.</t>
  </si>
  <si>
    <t xml:space="preserve">TOTAL COST CHANGE TO IMPLEMENT PROPOSED AGREEMENT (SALARIES &amp; BENEFITS) </t>
  </si>
  <si>
    <t>The total change in costs for salaries and employee benefits in the proposed agreement:</t>
  </si>
  <si>
    <t>Total Cost Change</t>
  </si>
  <si>
    <t>Percentage Change</t>
  </si>
  <si>
    <t>Salary Schedule change</t>
  </si>
  <si>
    <t>(% Change To Existing Salary Schedule)</t>
  </si>
  <si>
    <t>TOTAL PERCENTAGE CHANGE FOR THE</t>
  </si>
  <si>
    <t>Percentage Change in Total Costs</t>
  </si>
  <si>
    <t>Based On Total Expenditures and Other Uses</t>
  </si>
  <si>
    <t>State Standard for District:</t>
  </si>
  <si>
    <t>Amount of State Minimum Reserve Standard:</t>
  </si>
  <si>
    <t xml:space="preserve">SUFFICIENCY OF DISTRICT UNRESTRICTED RESERVES to meet the minimum recommended level AFTER IMPLEMENTATION OF PROPOSED AGREEMENT: </t>
  </si>
  <si>
    <t xml:space="preserve">Reserve for Economic </t>
  </si>
  <si>
    <t>Uncertainties (Object 9789)</t>
  </si>
  <si>
    <t xml:space="preserve">(Object 9790) </t>
  </si>
  <si>
    <t xml:space="preserve">Unassigned/Unappropriated </t>
  </si>
  <si>
    <t>Reserve for Economic Uncertainties</t>
  </si>
  <si>
    <t xml:space="preserve">(Object 9789) </t>
  </si>
  <si>
    <t>TOTAL DISTRICT RESERVES, applicable to State Minimum Reserve Standard:</t>
  </si>
  <si>
    <t>SPECIAL RESERVE FUND  (Fund 17, as applicable)</t>
  </si>
  <si>
    <t>Total Reserves:  (Object 9789 + 9790)</t>
  </si>
  <si>
    <t>The following assumptions were used to determine that resources will be available to fund these obligations in future fiscal years (including any compensation and/or noncompensation provisions specified below that have been agreed upon if the proposed agreement is part of a multi-year contract):</t>
  </si>
  <si>
    <t xml:space="preserve">After public disclosure of the major provisions contained in this Summary, the Governing Board, at its </t>
  </si>
  <si>
    <t>meeting on</t>
  </si>
  <si>
    <t xml:space="preserve">took action to approve the proposed Agreement </t>
  </si>
  <si>
    <t>BENEFITS: PERCENTAGE CHANGE IN EMPLOYEE BENEFITS IN PROPOSED AGREEMENT:</t>
  </si>
  <si>
    <t>1% CHANGE IN SALARY AND STATUTORY BENEFIT COSTS (prior to any settlements):</t>
  </si>
  <si>
    <t>mm/dd/yy</t>
  </si>
  <si>
    <t>FISCAL IMPACT IN CURRENT  AND TWO SUBSEQUENT FISCAL YEARS</t>
  </si>
  <si>
    <t xml:space="preserve">FINANCIAL IMPACT OF PROPOSED AGREEMENT IN SUBSEQUENT FISCAL YEARS </t>
  </si>
  <si>
    <t>First Subsequent Year  20__ - 20__</t>
  </si>
  <si>
    <t xml:space="preserve">  LCFF Sources</t>
  </si>
  <si>
    <t>= Percentage Increase or (decrease) in LCFF per ADA:</t>
  </si>
  <si>
    <t>Total LCFF % increase or (decrease) plus ADA % change</t>
  </si>
  <si>
    <t>District Superintendent - signature</t>
  </si>
  <si>
    <t>Chief Business Official- signature</t>
  </si>
  <si>
    <t>BEGINNING FUND BALANCE 9791-92</t>
  </si>
  <si>
    <t>Prior-Year Adjustments 9793-95</t>
  </si>
  <si>
    <t>FUND 17 RESERVES (9789) or N/A</t>
  </si>
  <si>
    <t xml:space="preserve">(Statutes of 2004, Chapter 25), Government Code 3547.5 &amp; 3540.2 ) </t>
  </si>
  <si>
    <t>(% change for one time bonus/stipend or salary reduction)</t>
  </si>
  <si>
    <t>Total # of Instructional Days to be provided in Fiscal Year (applicable to Certificated BU agreements only)</t>
  </si>
  <si>
    <t>We hereby certify that the costs incurred by the school district under this agreement can be met by the district during the term of the agreement.</t>
  </si>
  <si>
    <t>After public disclosure of the major provisions contained in this Summary, the Governing Board, at its meeting on</t>
  </si>
  <si>
    <t>(CY LCFF Entitlement per ADA, FCMAT LCFF Calculator, Calculator Tab, Row 79)</t>
  </si>
  <si>
    <t>(PY LCFF Entitlement per ADA, FCMAT LCFF Calculator, Calculator Tab, Row 79)</t>
  </si>
  <si>
    <t xml:space="preserve">Classified: </t>
  </si>
  <si>
    <t>Reopeners: Yes or NO ?</t>
  </si>
  <si>
    <r>
      <t>SUBSEQUENT FISCAL YEARS</t>
    </r>
    <r>
      <rPr>
        <b/>
        <sz val="10"/>
        <rFont val="Arial"/>
        <family val="2"/>
      </rPr>
      <t>. (Reflect both Unrestricted and Restricted General Fund Budget Amounts)</t>
    </r>
  </si>
  <si>
    <t>IMPACT OF PROPOSED AGREEMENT ON THE GENERAL FUND BUDGET IN CURRENT AND TWO</t>
  </si>
  <si>
    <t>(DECREASE) TO FUND BALANCE</t>
  </si>
  <si>
    <t>CURRENT YEAR INCREASE/</t>
  </si>
  <si>
    <t xml:space="preserve">CURRENT YEAR INCREASE/ </t>
  </si>
  <si>
    <t>COMPONENTS OF EFB (above):</t>
  </si>
  <si>
    <t>Current Fiscal Year      20__ -20__</t>
  </si>
  <si>
    <t>Second Subsequent Year  20__ - 20__</t>
  </si>
  <si>
    <t>C. REOPENERS, CONTINGENCY AND/OR RESTORATION LANGUAGE: Describe specific areas identified for Reopeners, Contingency, and/or Restoration (include triggers and timing).  Provide copy of Board Action to BAS upon approval.</t>
  </si>
  <si>
    <t>in accordance with E.C. 42142 and Government Code 3547.5.</t>
  </si>
  <si>
    <t>Indicate Total # of Instructional Days to be provided for fiscal year:</t>
  </si>
  <si>
    <t>% increase or (decrease) for one-time bonus/stipend or (salary reduction)</t>
  </si>
  <si>
    <t>Average Capped Amount increase or (decrease) per employee</t>
  </si>
  <si>
    <t xml:space="preserve">   if Yes, what Areas?</t>
  </si>
  <si>
    <t>TOTAL COST INCREASE OR (SAVINGS) FOR SALARIES AND BENEFITS IN THE PROPOSED AGREEMENT:</t>
  </si>
  <si>
    <r>
      <t xml:space="preserve">Statutory Benefits: </t>
    </r>
    <r>
      <rPr>
        <i/>
        <sz val="10"/>
        <rFont val="Arial"/>
        <family val="2"/>
      </rPr>
      <t>(object 3XXX less 34XX)</t>
    </r>
  </si>
  <si>
    <r>
      <t xml:space="preserve">District Health and Welfare Plans - </t>
    </r>
    <r>
      <rPr>
        <i/>
        <sz val="10"/>
        <rFont val="Arial"/>
        <family val="2"/>
      </rPr>
      <t xml:space="preserve">Object 34XX </t>
    </r>
    <r>
      <rPr>
        <sz val="10"/>
        <rFont val="Arial"/>
      </rPr>
      <t>(Medical, Dental, Vision, Life Insurance, Other)</t>
    </r>
  </si>
  <si>
    <t>(Based on YTD Actuals Projected through 6/30 and current agreement)</t>
  </si>
  <si>
    <t>(Include any retroactive pay increases or (decreases) or one-time bonuses/stipends or (reductions)):</t>
  </si>
  <si>
    <t xml:space="preserve">B. NON-COMPENSATION: Class Size Changes (indicate before and after class sizes/grades affected; and, if applied for CDE waiver (attach copy)), Staff Development Days, Teacher Prep Time, etc..  </t>
  </si>
  <si>
    <r>
      <t xml:space="preserve">The following are additional compensation and non-compensation provisions contained in the proposed agreement: (Indicate, </t>
    </r>
    <r>
      <rPr>
        <b/>
        <u/>
        <sz val="10"/>
        <rFont val="Arial"/>
        <family val="2"/>
      </rPr>
      <t>IN DETAIL</t>
    </r>
    <r>
      <rPr>
        <sz val="10"/>
        <rFont val="Arial"/>
        <family val="2"/>
      </rPr>
      <t>, the terms of the agreement covered in each section)</t>
    </r>
  </si>
  <si>
    <r>
      <t xml:space="preserve">Minimum State Reserve Requirement: </t>
    </r>
    <r>
      <rPr>
        <b/>
        <i/>
        <sz val="10"/>
        <rFont val="Arial"/>
        <family val="2"/>
      </rPr>
      <t>(Formula includes Total Exp/Uses x Minimum Reserve %)</t>
    </r>
  </si>
  <si>
    <t>(Pulls from above Governing Board Date plus 45 days)</t>
  </si>
  <si>
    <t>OPERATING REVENUES: LCFF ADA</t>
  </si>
  <si>
    <t>OPERATING SURPLUS/(DEFICIT)</t>
  </si>
  <si>
    <r>
      <t>BEGINNING FUND BALANCE (9791) (P</t>
    </r>
    <r>
      <rPr>
        <b/>
        <i/>
        <sz val="10"/>
        <rFont val="Arial"/>
        <family val="2"/>
      </rPr>
      <t>ulls from prior year EFB)</t>
    </r>
  </si>
  <si>
    <t>Assumptions used for LCFF Gap%, Unduplicated %, Other Revenue COLAs, Addl/Reduced staffing, etc., explain below:</t>
  </si>
  <si>
    <t>If the total amount of the adjustment in Column 2 does not agree with the amount of the total cost shown in Section 5, Total Costs, please explain below.  Also, list any other assumptions used or included in Column 3:</t>
  </si>
  <si>
    <r>
      <t>BEGINNING FUND BALANCE (9791)</t>
    </r>
    <r>
      <rPr>
        <b/>
        <i/>
        <sz val="10"/>
        <rFont val="Arial"/>
        <family val="2"/>
      </rPr>
      <t xml:space="preserve"> (Pulls from prior year EFB)</t>
    </r>
  </si>
  <si>
    <t>Assumptions used for LCFF Gap%, Unduplicated %, Other Revenue COLAs, Addl/Reduced Staffing, etc., explain below:</t>
  </si>
  <si>
    <r>
      <t xml:space="preserve">MULTI-YEAR CONTRACT AGREEMENT PROVISIONS: The proposed agreement contains the following COLAs and other compensation/non-compensation provisions for subsequent years as follows </t>
    </r>
    <r>
      <rPr>
        <b/>
        <i/>
        <sz val="10"/>
        <rFont val="Arial"/>
        <family val="2"/>
      </rPr>
      <t>(text pulls into disclosure</t>
    </r>
    <r>
      <rPr>
        <b/>
        <sz val="10"/>
        <rFont val="Arial"/>
        <family val="2"/>
      </rPr>
      <t xml:space="preserve">):  </t>
    </r>
    <r>
      <rPr>
        <b/>
        <u/>
        <sz val="10"/>
        <rFont val="Arial"/>
        <family val="2"/>
      </rPr>
      <t>Send copy of final Agreement to BAS upon Board Approval</t>
    </r>
  </si>
  <si>
    <t>NARRATIVE OF AGREEMENT: Provide a brief narrative of the proposed changes in compensation or health premiums, including percentage changes, effective dates, and comments and/or explanations.  (text pulls into disclosure):</t>
  </si>
  <si>
    <r>
      <t>FINANCIAL IMPACT OF PROPOSED AGREEMENT IN SUBSEQUENT FISCAL YEARS: The following assumptions were used to determine that resources will be available to fund these obligations in future fiscal years. (Include any compensation/noncompensation provisions specified below.)  (</t>
    </r>
    <r>
      <rPr>
        <b/>
        <i/>
        <sz val="10"/>
        <rFont val="Arial"/>
        <family val="2"/>
      </rPr>
      <t>text pulls into disclosure</t>
    </r>
    <r>
      <rPr>
        <b/>
        <sz val="10"/>
        <rFont val="Arial"/>
        <family val="2"/>
      </rPr>
      <t>):</t>
    </r>
  </si>
  <si>
    <t>SOURCE OF FUNDING FOR PROPOSED AGREEMENT: Provide a brief narrative of the funds available in the current year to provide for the costs of this agreement.  (text pulls into disclosure):</t>
  </si>
  <si>
    <t xml:space="preserve">This section is in response to the Criteria and Standards Additional Fiscal Indicators #A.5., which asks: "Has the district entered into a bargaining agreement where any of the budget or subsequent years of the agreement would result in salary increases that are expected to exceed the projected state cost of living adjustment." </t>
  </si>
  <si>
    <t>COMPARISON OF PROPOSED AGREEMENT TO CHANGE IN DISTRICT LOCAL CONTROL FUNDING FORMULA (LCFF):</t>
  </si>
  <si>
    <t>(C)</t>
  </si>
  <si>
    <t>(D)</t>
  </si>
  <si>
    <t>(E)</t>
  </si>
  <si>
    <t>(F)</t>
  </si>
  <si>
    <t>(G)</t>
  </si>
  <si>
    <t xml:space="preserve">(A) minus (B) </t>
  </si>
  <si>
    <t xml:space="preserve">(C) divided by (B) </t>
  </si>
  <si>
    <t>Current year P-2 LCFF funded ADA (greater of PY guarantee or current year)</t>
  </si>
  <si>
    <t>Prior Year P-2 LCFF funded ADA (greater of PY guarantee or current year)</t>
  </si>
  <si>
    <t>If proposed agreement % on Line G is greater than Line F, please provide explanation below:</t>
  </si>
  <si>
    <t>WE HEREBY CERTIFY THAT THE COSTS INCURRED BY THE SCHOOL DISTRICT UNDER THIS AGREEMENT CAN BE MET BY THE DISTRICT DURING THE TERM OF THE AGREEMENT.</t>
  </si>
  <si>
    <t xml:space="preserve">took action to approve the proposed Agreement with the </t>
  </si>
  <si>
    <t xml:space="preserve">(A) </t>
  </si>
  <si>
    <t>Current-year (CY) LCFF Average Rate per ADA:</t>
  </si>
  <si>
    <t xml:space="preserve">(B) </t>
  </si>
  <si>
    <t>Less Prior-Year (PY) LCFF BASC Calculator Rate per ADA:</t>
  </si>
  <si>
    <t>Chief Business Official - signature</t>
  </si>
  <si>
    <t>President, Governing Board - signature</t>
  </si>
  <si>
    <r>
      <t xml:space="preserve">To be signed by the </t>
    </r>
    <r>
      <rPr>
        <b/>
        <i/>
        <sz val="10"/>
        <rFont val="Arial"/>
        <family val="2"/>
      </rPr>
      <t xml:space="preserve">District Superintendent AND Chief Business Official </t>
    </r>
    <r>
      <rPr>
        <b/>
        <i/>
        <u/>
        <sz val="10"/>
        <rFont val="Arial"/>
        <family val="2"/>
      </rPr>
      <t>upon submission to the Governing Board</t>
    </r>
    <r>
      <rPr>
        <i/>
        <sz val="10"/>
        <rFont val="Arial"/>
        <family val="2"/>
      </rPr>
      <t xml:space="preserve"> and by</t>
    </r>
    <r>
      <rPr>
        <b/>
        <i/>
        <sz val="10"/>
        <rFont val="Arial"/>
        <family val="2"/>
      </rPr>
      <t xml:space="preserve"> the Board President </t>
    </r>
    <r>
      <rPr>
        <b/>
        <i/>
        <u/>
        <sz val="10"/>
        <rFont val="Arial"/>
        <family val="2"/>
      </rPr>
      <t>upon formal Board action</t>
    </r>
    <r>
      <rPr>
        <i/>
        <sz val="10"/>
        <rFont val="Arial"/>
        <family val="2"/>
      </rPr>
      <t xml:space="preserve"> on the proposed agreement. </t>
    </r>
  </si>
  <si>
    <t>This document is REQUIRED whenever a NEW or AMENDED agreement is ratified.</t>
  </si>
  <si>
    <t>(Separate disclosures should be made for each bargaining unit agreement)</t>
  </si>
  <si>
    <t>Enter Name of BU - Status</t>
  </si>
  <si>
    <t>FOR SUBMISSION TO THE GOVERNING BOARD AND THE COUNTY SUPERINTENDENT OF SCHOOLS in compliance with the Public Disclosure requirements of AB 1200 (Statutes 1991, Chapter 1213) as revised by AB 2756  (Statues of 2004, Chapter 25), Government Code 3547.5 &amp; 3540.2.</t>
  </si>
  <si>
    <t>The proposed agreement includes the following costs for salaries for the above-mentioned Bargaining unit:</t>
  </si>
  <si>
    <t>Current Year Salary Cost Before Settlement</t>
  </si>
  <si>
    <t>Current Year Salary Cost After Settlement</t>
  </si>
  <si>
    <t>SALARY CHANGE FOR AN AVERAGE, REPRESENTED EMPLOYEE FROM PRIOR YEAR</t>
  </si>
  <si>
    <t>Indicate Change in # of Work Days, Furlough or Additional, Related to % Change</t>
  </si>
  <si>
    <t>Indicate Total # of Work Days to be provided for fiscal year:</t>
  </si>
  <si>
    <t>Indicate if Health/Welfare Benefits are Capped: (Include details such as different caps per health plans or any super composite rates.  Also, indicate if cap includes health benefits only or also other insurances.)</t>
  </si>
  <si>
    <t>A. OTHER COMPENSATION: Off-Schedule Stipends/Bonuses, Reductions, etc. (amounts, staff affected, total cost and/or savings).</t>
  </si>
  <si>
    <t>In-Lieu of this form, an updated Form MYP can be supplied which includes the results of the settlement over the</t>
  </si>
  <si>
    <t>most recent Form MYP filed with this office.</t>
  </si>
  <si>
    <t>Projected District 
Budget After Settlement 
of Agreement
(Cols. 1 + 2 + 3)</t>
  </si>
  <si>
    <t>Adjustments as a 
Direct Result of 
this Proposed 
Settlement</t>
  </si>
  <si>
    <t>Other Revisions 
(Including Other 
Proposed BU 
Agreements) 
Required to support 
cost of agreement
(i.e. "me-too")</t>
  </si>
  <si>
    <r>
      <t>Districts with a Qualified or Negative Certification</t>
    </r>
    <r>
      <rPr>
        <b/>
        <i/>
        <sz val="10"/>
        <rFont val="Arial"/>
        <family val="2"/>
      </rPr>
      <t xml:space="preserve">: Per Govenment Code 3540.2, signatures of the District Superintendent and Chief Business Official must accompany the Summary Disclosure sent to the County Superintendent for review </t>
    </r>
    <r>
      <rPr>
        <b/>
        <i/>
        <u/>
        <sz val="10"/>
        <rFont val="Arial"/>
        <family val="2"/>
      </rPr>
      <t>10 days prior to the board meeting that will ratify the agreement</t>
    </r>
    <r>
      <rPr>
        <b/>
        <i/>
        <sz val="10"/>
        <rFont val="Arial"/>
        <family val="2"/>
      </rPr>
      <t>.</t>
    </r>
  </si>
  <si>
    <t>The information provided in this document summarizes the financial implications of the proposed agreement and is submitted for public disclosure in accordance with the requirements of AB 1200, AB 2756 and GC 3547.5.</t>
  </si>
  <si>
    <t>The information provided in this document summarizes the financial implications of the proposed agreement and is submitted to the Governing Board for public disclosure of the major provisions of the agreement (as provided in the “Public Disclosure of Proposed Collective Bargaining Agreement”) in accordance with the requirements of AB 1200,   AB 2756, GC 3547.5, and GC 3540.2.</t>
  </si>
  <si>
    <r>
      <t xml:space="preserve">Government Code Section 3547.5: </t>
    </r>
    <r>
      <rPr>
        <b/>
        <u/>
        <sz val="10"/>
        <rFont val="Arial"/>
        <family val="2"/>
      </rPr>
      <t>Before</t>
    </r>
    <r>
      <rPr>
        <sz val="10"/>
        <rFont val="Arial"/>
      </rPr>
      <t xml:space="preserv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t>
    </r>
  </si>
  <si>
    <t>Current Year Costs Before Agreement</t>
  </si>
  <si>
    <t>Current Year Costs After Agreement</t>
  </si>
  <si>
    <t>Value of a 1% Change</t>
  </si>
  <si>
    <t xml:space="preserve">The total percentage change in salary, including annual step and column movement on the salary schedule (as applicable), for the average, represented employee under this proposed agreement: </t>
  </si>
  <si>
    <t xml:space="preserve">PERCENTAGE SALARY CHANGE FOR AVERAGE, REPRESENTED EMPLOYEE </t>
  </si>
  <si>
    <t>(Average % Change Over Prior Year Salary Schedule)</t>
  </si>
  <si>
    <t>average % annual change over the prior year schedule</t>
  </si>
  <si>
    <t xml:space="preserve">AVERAGE, REPRESENTED EMPLOYEE </t>
  </si>
  <si>
    <t>Change in # of Work Days (+/-) Related to % Change</t>
  </si>
  <si>
    <t>MAJOR PROVISIONS OF PROPOSED AGREEMENT WITH THE</t>
  </si>
  <si>
    <t>Total # of Work Days to be provided in Fiscal Year</t>
  </si>
  <si>
    <t xml:space="preserve">PERCENTAGE BENEFITS CHANGE FOR BOTH STATUTORY AND DISTRICT-PROVIDED EMPLOYEE BENEFITS INCLUDED IN THIS PROPOSED AGREEMENT: </t>
  </si>
  <si>
    <t>Estimated Agreement Payment Date</t>
  </si>
  <si>
    <t>cross-check = total columns 1-3</t>
  </si>
  <si>
    <t>Provide proof that board-approved budget revisions have been input within 45 days.  Date budget revisions input/BT #'s:</t>
  </si>
  <si>
    <t xml:space="preserve">BT #'s: </t>
  </si>
  <si>
    <t xml:space="preserve">Please fill out one form for each bargaining 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</si>
</sst>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mm/dd/yy"/>
    <numFmt numFmtId="165" formatCode="_(* #,##0_);_(* \(#,##0\);_(* &quot;-&quot;??_);_(@_)"/>
    <numFmt numFmtId="166" formatCode="0.0%"/>
    <numFmt numFmtId="167" formatCode="0.00%;[Red]\(#.##%\)"/>
    <numFmt numFmtId="168" formatCode="0.00%;[Red]\(0.00%\)"/>
    <numFmt numFmtId="169" formatCode="&quot;$&quot;#,##0.00"/>
    <numFmt numFmtId="170" formatCode="[$-F800]dddd\,\ mmmm\ dd\,\ yyyy"/>
    <numFmt numFmtId="171" formatCode="#,##0.0"/>
    <numFmt numFmtId="172" formatCode="0_);[Red]\(0\)"/>
  </numFmts>
  <fonts count="25" x14ac:knownFonts="1">
    <font>
      <sz val="10"/>
      <name val="Arial"/>
    </font>
    <font>
      <sz val="10"/>
      <name val="Arial"/>
    </font>
    <font>
      <b/>
      <sz val="10"/>
      <name val="Arial"/>
      <family val="2"/>
    </font>
    <font>
      <b/>
      <i/>
      <sz val="10"/>
      <name val="Arial"/>
      <family val="2"/>
    </font>
    <font>
      <sz val="8"/>
      <name val="Arial"/>
      <family val="2"/>
    </font>
    <font>
      <sz val="10"/>
      <name val="Arial"/>
      <family val="2"/>
    </font>
    <font>
      <b/>
      <sz val="10"/>
      <color indexed="10"/>
      <name val="Arial"/>
      <family val="2"/>
    </font>
    <font>
      <sz val="9"/>
      <name val="Arial"/>
      <family val="2"/>
    </font>
    <font>
      <b/>
      <sz val="9"/>
      <name val="Arial"/>
      <family val="2"/>
    </font>
    <font>
      <sz val="9"/>
      <color indexed="10"/>
      <name val="Arial"/>
      <family val="2"/>
    </font>
    <font>
      <b/>
      <i/>
      <sz val="8"/>
      <name val="Arial"/>
      <family val="2"/>
    </font>
    <font>
      <b/>
      <sz val="12"/>
      <name val="Arial"/>
      <family val="2"/>
    </font>
    <font>
      <b/>
      <i/>
      <sz val="9"/>
      <name val="Arial"/>
      <family val="2"/>
    </font>
    <font>
      <b/>
      <sz val="8"/>
      <name val="Arial"/>
      <family val="2"/>
    </font>
    <font>
      <b/>
      <u/>
      <sz val="10"/>
      <name val="Arial"/>
      <family val="2"/>
    </font>
    <font>
      <b/>
      <i/>
      <u/>
      <sz val="10"/>
      <name val="Arial"/>
      <family val="2"/>
    </font>
    <font>
      <i/>
      <sz val="10"/>
      <name val="Arial"/>
      <family val="2"/>
    </font>
    <font>
      <i/>
      <sz val="8"/>
      <name val="Arial"/>
      <family val="2"/>
    </font>
    <font>
      <i/>
      <sz val="9"/>
      <name val="Arial"/>
      <family val="2"/>
    </font>
    <font>
      <u/>
      <sz val="10"/>
      <name val="Arial"/>
      <family val="2"/>
    </font>
    <font>
      <b/>
      <i/>
      <sz val="10"/>
      <color indexed="10"/>
      <name val="Arial"/>
      <family val="2"/>
    </font>
    <font>
      <sz val="10"/>
      <color indexed="63"/>
      <name val="Arial"/>
      <family val="2"/>
    </font>
    <font>
      <sz val="9"/>
      <name val="Arial"/>
      <family val="2"/>
    </font>
    <font>
      <b/>
      <i/>
      <sz val="10"/>
      <color rgb="FFFF0000"/>
      <name val="Arial"/>
      <family val="2"/>
    </font>
    <font>
      <b/>
      <sz val="16"/>
      <name val="Arial"/>
      <family val="2"/>
    </font>
  </fonts>
  <fills count="10">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s>
  <borders count="4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ashDot">
        <color indexed="16"/>
      </left>
      <right/>
      <top style="dashDot">
        <color indexed="16"/>
      </top>
      <bottom/>
      <diagonal/>
    </border>
    <border>
      <left/>
      <right/>
      <top style="dashDot">
        <color indexed="16"/>
      </top>
      <bottom/>
      <diagonal/>
    </border>
    <border>
      <left/>
      <right style="dashDot">
        <color indexed="16"/>
      </right>
      <top style="dashDot">
        <color indexed="16"/>
      </top>
      <bottom/>
      <diagonal/>
    </border>
    <border>
      <left style="dashDot">
        <color indexed="16"/>
      </left>
      <right/>
      <top/>
      <bottom/>
      <diagonal/>
    </border>
    <border>
      <left style="dashDot">
        <color indexed="16"/>
      </left>
      <right/>
      <top/>
      <bottom style="dashDot">
        <color indexed="16"/>
      </bottom>
      <diagonal/>
    </border>
    <border>
      <left/>
      <right/>
      <top/>
      <bottom style="dashDot">
        <color indexed="16"/>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41">
    <xf numFmtId="0" fontId="0" fillId="0" borderId="0" xfId="0"/>
    <xf numFmtId="9" fontId="0" fillId="0" borderId="0" xfId="3" applyFont="1"/>
    <xf numFmtId="43" fontId="0" fillId="0" borderId="0" xfId="1"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0" xfId="0" applyFont="1"/>
    <xf numFmtId="0" fontId="0" fillId="0" borderId="0" xfId="0" applyAlignment="1">
      <alignment wrapText="1"/>
    </xf>
    <xf numFmtId="0" fontId="0" fillId="0" borderId="0" xfId="0" applyAlignment="1">
      <alignment horizontal="centerContinuous"/>
    </xf>
    <xf numFmtId="0" fontId="3" fillId="0" borderId="0" xfId="0" applyFont="1"/>
    <xf numFmtId="0" fontId="0" fillId="0" borderId="0" xfId="0" quotePrefix="1"/>
    <xf numFmtId="0" fontId="2" fillId="0" borderId="0" xfId="0" applyFont="1" applyAlignment="1">
      <alignment horizontal="centerContinuous"/>
    </xf>
    <xf numFmtId="43" fontId="3" fillId="0" borderId="0" xfId="0" applyNumberFormat="1" applyFont="1"/>
    <xf numFmtId="9" fontId="3" fillId="0" borderId="0" xfId="0" applyNumberFormat="1" applyFont="1"/>
    <xf numFmtId="9" fontId="3" fillId="0" borderId="0" xfId="3" applyFont="1"/>
    <xf numFmtId="0" fontId="0" fillId="0" borderId="4" xfId="0" applyBorder="1" applyAlignment="1">
      <alignment wrapText="1"/>
    </xf>
    <xf numFmtId="0" fontId="2" fillId="0" borderId="7" xfId="0" applyFont="1" applyBorder="1"/>
    <xf numFmtId="0" fontId="2" fillId="0" borderId="6" xfId="0" applyFont="1" applyBorder="1"/>
    <xf numFmtId="0" fontId="2" fillId="0" borderId="0" xfId="0" applyFont="1" applyAlignment="1">
      <alignment horizontal="left"/>
    </xf>
    <xf numFmtId="0" fontId="2" fillId="2" borderId="7" xfId="0" applyFont="1" applyFill="1" applyBorder="1" applyAlignment="1">
      <alignment horizontal="centerContinuous"/>
    </xf>
    <xf numFmtId="0" fontId="2" fillId="2" borderId="1" xfId="0" applyFont="1" applyFill="1" applyBorder="1" applyAlignment="1">
      <alignment horizontal="centerContinuous"/>
    </xf>
    <xf numFmtId="0" fontId="2" fillId="2" borderId="2" xfId="0" applyFont="1" applyFill="1" applyBorder="1" applyAlignment="1">
      <alignment horizontal="centerContinuous"/>
    </xf>
    <xf numFmtId="0" fontId="2" fillId="2" borderId="5" xfId="0" applyFont="1" applyFill="1" applyBorder="1" applyAlignment="1">
      <alignment horizontal="centerContinuous"/>
    </xf>
    <xf numFmtId="0" fontId="2" fillId="2" borderId="6" xfId="0" applyFont="1" applyFill="1" applyBorder="1" applyAlignment="1">
      <alignment horizontal="centerContinuous"/>
    </xf>
    <xf numFmtId="0" fontId="2" fillId="2" borderId="8" xfId="0" applyFont="1" applyFill="1" applyBorder="1" applyAlignment="1">
      <alignment horizontal="centerContinuous"/>
    </xf>
    <xf numFmtId="0" fontId="3" fillId="0" borderId="0" xfId="0" applyFont="1" applyAlignment="1">
      <alignment horizontal="centerContinuous"/>
    </xf>
    <xf numFmtId="0" fontId="3" fillId="0" borderId="3" xfId="0" applyFont="1" applyBorder="1"/>
    <xf numFmtId="0" fontId="4" fillId="0" borderId="0" xfId="0" applyFont="1" applyAlignment="1">
      <alignment horizontal="center"/>
    </xf>
    <xf numFmtId="165" fontId="2" fillId="0" borderId="0" xfId="1" applyNumberFormat="1" applyFont="1" applyFill="1" applyBorder="1"/>
    <xf numFmtId="165" fontId="5" fillId="0" borderId="0" xfId="1" applyNumberFormat="1" applyFont="1" applyFill="1" applyBorder="1"/>
    <xf numFmtId="0" fontId="6" fillId="0" borderId="0" xfId="0" applyFont="1"/>
    <xf numFmtId="0" fontId="7" fillId="0" borderId="0" xfId="0" applyFont="1"/>
    <xf numFmtId="0" fontId="8"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0" fillId="0" borderId="0" xfId="0" applyAlignment="1">
      <alignment horizontal="left"/>
    </xf>
    <xf numFmtId="166" fontId="0" fillId="0" borderId="4" xfId="0" applyNumberFormat="1" applyBorder="1"/>
    <xf numFmtId="166" fontId="2" fillId="0" borderId="4" xfId="0" applyNumberFormat="1" applyFont="1" applyBorder="1"/>
    <xf numFmtId="165" fontId="0" fillId="0" borderId="0" xfId="1" applyNumberFormat="1" applyFont="1" applyFill="1" applyBorder="1" applyAlignment="1">
      <alignment horizontal="centerContinuous"/>
    </xf>
    <xf numFmtId="165" fontId="3" fillId="0" borderId="0" xfId="1" applyNumberFormat="1" applyFont="1" applyFill="1" applyBorder="1" applyAlignment="1">
      <alignment horizontal="centerContinuous"/>
    </xf>
    <xf numFmtId="165" fontId="10" fillId="0" borderId="9" xfId="0" applyNumberFormat="1" applyFont="1" applyBorder="1" applyAlignment="1">
      <alignment horizontal="center"/>
    </xf>
    <xf numFmtId="0" fontId="2" fillId="0" borderId="0" xfId="0" quotePrefix="1" applyFont="1" applyAlignment="1">
      <alignment horizontal="left"/>
    </xf>
    <xf numFmtId="10" fontId="3" fillId="0" borderId="0" xfId="3" applyNumberFormat="1" applyFont="1" applyBorder="1"/>
    <xf numFmtId="0" fontId="0" fillId="0" borderId="0" xfId="0" quotePrefix="1" applyAlignment="1">
      <alignment horizontal="left"/>
    </xf>
    <xf numFmtId="9" fontId="0" fillId="0" borderId="0" xfId="3" applyFont="1" applyBorder="1"/>
    <xf numFmtId="49" fontId="0" fillId="0" borderId="0" xfId="0" applyNumberFormat="1" applyAlignment="1">
      <alignment horizontal="left"/>
    </xf>
    <xf numFmtId="2" fontId="8" fillId="0" borderId="0" xfId="0" applyNumberFormat="1" applyFont="1"/>
    <xf numFmtId="0" fontId="12" fillId="0" borderId="0" xfId="0" applyFont="1" applyAlignment="1">
      <alignment horizontal="centerContinuous"/>
    </xf>
    <xf numFmtId="0" fontId="5" fillId="0" borderId="0" xfId="0" applyFont="1"/>
    <xf numFmtId="0" fontId="13" fillId="0" borderId="0" xfId="0" applyFont="1" applyAlignment="1">
      <alignment horizontal="center"/>
    </xf>
    <xf numFmtId="0" fontId="4" fillId="0" borderId="0" xfId="0" applyFont="1"/>
    <xf numFmtId="0" fontId="4" fillId="0" borderId="6" xfId="0" applyFont="1" applyBorder="1"/>
    <xf numFmtId="0" fontId="4" fillId="0" borderId="8" xfId="0" applyFont="1" applyBorder="1"/>
    <xf numFmtId="166" fontId="3" fillId="0" borderId="0" xfId="3" applyNumberFormat="1" applyFont="1" applyFill="1" applyBorder="1" applyAlignment="1">
      <alignment horizontal="centerContinuous"/>
    </xf>
    <xf numFmtId="44" fontId="3" fillId="2" borderId="9" xfId="2" applyFont="1" applyFill="1" applyBorder="1" applyAlignment="1">
      <alignment horizontal="centerContinuous"/>
    </xf>
    <xf numFmtId="0" fontId="16" fillId="0" borderId="0" xfId="0" applyFont="1"/>
    <xf numFmtId="0" fontId="12" fillId="0" borderId="3" xfId="0" applyFont="1" applyBorder="1" applyAlignment="1">
      <alignment horizontal="centerContinuous"/>
    </xf>
    <xf numFmtId="0" fontId="7" fillId="0" borderId="0" xfId="0" applyFont="1" applyAlignment="1">
      <alignment horizontal="centerContinuous"/>
    </xf>
    <xf numFmtId="0" fontId="7" fillId="0" borderId="4" xfId="0" applyFont="1" applyBorder="1"/>
    <xf numFmtId="165" fontId="16" fillId="0" borderId="0" xfId="1" applyNumberFormat="1" applyFont="1" applyBorder="1"/>
    <xf numFmtId="0" fontId="14" fillId="0" borderId="0" xfId="0" quotePrefix="1" applyFont="1" applyAlignment="1">
      <alignment horizontal="left"/>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18" fillId="0" borderId="0" xfId="0" quotePrefix="1" applyFont="1" applyAlignment="1">
      <alignment horizontal="left"/>
    </xf>
    <xf numFmtId="0" fontId="16" fillId="0" borderId="0" xfId="0" quotePrefix="1" applyFont="1" applyAlignment="1">
      <alignment horizontal="left"/>
    </xf>
    <xf numFmtId="0" fontId="0" fillId="0" borderId="15" xfId="0" applyBorder="1"/>
    <xf numFmtId="0" fontId="2" fillId="0" borderId="13" xfId="0" applyFont="1" applyBorder="1"/>
    <xf numFmtId="44" fontId="3" fillId="2" borderId="16" xfId="2" applyFont="1" applyFill="1" applyBorder="1" applyAlignment="1">
      <alignment horizontal="centerContinuous"/>
    </xf>
    <xf numFmtId="0" fontId="19" fillId="0" borderId="0" xfId="0" applyFont="1"/>
    <xf numFmtId="0" fontId="1" fillId="0" borderId="0" xfId="0" applyFont="1"/>
    <xf numFmtId="0" fontId="3" fillId="0" borderId="0" xfId="0" quotePrefix="1" applyFont="1" applyAlignment="1">
      <alignment horizontal="left"/>
    </xf>
    <xf numFmtId="44" fontId="3" fillId="2" borderId="17" xfId="2" applyFont="1" applyFill="1" applyBorder="1"/>
    <xf numFmtId="14" fontId="0" fillId="0" borderId="9" xfId="0" applyNumberFormat="1" applyBorder="1" applyAlignment="1">
      <alignment horizontal="center"/>
    </xf>
    <xf numFmtId="0" fontId="2" fillId="0" borderId="0" xfId="0" applyFont="1" applyAlignment="1">
      <alignment wrapText="1"/>
    </xf>
    <xf numFmtId="0" fontId="20" fillId="0" borderId="0" xfId="0" applyFont="1"/>
    <xf numFmtId="168" fontId="3" fillId="3" borderId="9" xfId="3" applyNumberFormat="1" applyFont="1" applyFill="1" applyBorder="1" applyAlignment="1">
      <alignment horizontal="centerContinuous"/>
    </xf>
    <xf numFmtId="168" fontId="3" fillId="2" borderId="9" xfId="0" applyNumberFormat="1" applyFont="1" applyFill="1" applyBorder="1"/>
    <xf numFmtId="8" fontId="3" fillId="2" borderId="9" xfId="2" applyNumberFormat="1" applyFont="1" applyFill="1" applyBorder="1" applyAlignment="1">
      <alignment horizontal="centerContinuous"/>
    </xf>
    <xf numFmtId="8" fontId="3" fillId="3" borderId="9" xfId="1" applyNumberFormat="1" applyFont="1" applyFill="1" applyBorder="1" applyAlignment="1">
      <alignment horizontal="centerContinuous"/>
    </xf>
    <xf numFmtId="168" fontId="3" fillId="2" borderId="9" xfId="3" applyNumberFormat="1" applyFont="1" applyFill="1" applyBorder="1" applyAlignment="1">
      <alignment horizontal="centerContinuous"/>
    </xf>
    <xf numFmtId="8" fontId="3" fillId="2" borderId="18" xfId="2" applyNumberFormat="1" applyFont="1" applyFill="1" applyBorder="1" applyAlignment="1">
      <alignment horizontal="centerContinuous"/>
    </xf>
    <xf numFmtId="168" fontId="2" fillId="2" borderId="16" xfId="3" applyNumberFormat="1" applyFont="1" applyFill="1" applyBorder="1"/>
    <xf numFmtId="8" fontId="3" fillId="2" borderId="19" xfId="2" applyNumberFormat="1" applyFont="1" applyFill="1" applyBorder="1" applyAlignment="1">
      <alignment horizontal="centerContinuous"/>
    </xf>
    <xf numFmtId="168" fontId="3" fillId="2" borderId="19" xfId="3" applyNumberFormat="1" applyFont="1" applyFill="1" applyBorder="1" applyAlignment="1">
      <alignment horizontal="centerContinuous"/>
    </xf>
    <xf numFmtId="0" fontId="2" fillId="0" borderId="0" xfId="0" applyFont="1" applyAlignment="1">
      <alignment horizontal="center"/>
    </xf>
    <xf numFmtId="0" fontId="2" fillId="0" borderId="3" xfId="0" applyFont="1" applyBorder="1"/>
    <xf numFmtId="40" fontId="5" fillId="0" borderId="9" xfId="1" applyNumberFormat="1" applyFont="1" applyBorder="1"/>
    <xf numFmtId="40" fontId="2" fillId="2" borderId="9" xfId="1" applyNumberFormat="1" applyFont="1" applyFill="1" applyBorder="1"/>
    <xf numFmtId="40" fontId="2" fillId="0" borderId="0" xfId="1" applyNumberFormat="1" applyFont="1" applyFill="1" applyBorder="1"/>
    <xf numFmtId="40" fontId="5" fillId="0" borderId="0" xfId="1" applyNumberFormat="1" applyFont="1" applyBorder="1"/>
    <xf numFmtId="40" fontId="5" fillId="2" borderId="17" xfId="1" applyNumberFormat="1" applyFont="1" applyFill="1" applyBorder="1"/>
    <xf numFmtId="40" fontId="2" fillId="2" borderId="20" xfId="1" applyNumberFormat="1" applyFont="1" applyFill="1" applyBorder="1"/>
    <xf numFmtId="40" fontId="2" fillId="0" borderId="21" xfId="1" applyNumberFormat="1" applyFont="1" applyFill="1" applyBorder="1"/>
    <xf numFmtId="40" fontId="6" fillId="0" borderId="21" xfId="1" applyNumberFormat="1" applyFont="1" applyFill="1" applyBorder="1"/>
    <xf numFmtId="40" fontId="2" fillId="2" borderId="17" xfId="1" applyNumberFormat="1" applyFont="1" applyFill="1" applyBorder="1"/>
    <xf numFmtId="168" fontId="3" fillId="0" borderId="9" xfId="3" applyNumberFormat="1" applyFont="1" applyBorder="1"/>
    <xf numFmtId="0" fontId="12" fillId="0" borderId="0" xfId="0" applyFont="1"/>
    <xf numFmtId="8" fontId="3" fillId="2" borderId="17" xfId="2" applyNumberFormat="1" applyFont="1" applyFill="1" applyBorder="1"/>
    <xf numFmtId="167" fontId="3" fillId="0" borderId="9" xfId="3" applyNumberFormat="1" applyFont="1" applyBorder="1"/>
    <xf numFmtId="40" fontId="5" fillId="2" borderId="20" xfId="1" applyNumberFormat="1" applyFont="1" applyFill="1" applyBorder="1"/>
    <xf numFmtId="40" fontId="5" fillId="2" borderId="9" xfId="1" applyNumberFormat="1" applyFont="1" applyFill="1" applyBorder="1"/>
    <xf numFmtId="40" fontId="5" fillId="0" borderId="6" xfId="1" applyNumberFormat="1" applyFont="1" applyFill="1" applyBorder="1"/>
    <xf numFmtId="40" fontId="5" fillId="0" borderId="21" xfId="1" applyNumberFormat="1" applyFont="1" applyFill="1" applyBorder="1"/>
    <xf numFmtId="40" fontId="16" fillId="0" borderId="0" xfId="1" applyNumberFormat="1" applyFont="1" applyBorder="1"/>
    <xf numFmtId="40" fontId="5" fillId="0" borderId="0" xfId="1" applyNumberFormat="1" applyFont="1" applyFill="1" applyBorder="1"/>
    <xf numFmtId="40" fontId="5" fillId="4" borderId="9" xfId="1" applyNumberFormat="1" applyFont="1" applyFill="1" applyBorder="1"/>
    <xf numFmtId="40" fontId="5" fillId="4" borderId="20" xfId="1" applyNumberFormat="1" applyFont="1" applyFill="1" applyBorder="1"/>
    <xf numFmtId="40" fontId="3" fillId="2" borderId="9" xfId="1" applyNumberFormat="1" applyFont="1" applyFill="1" applyBorder="1" applyAlignment="1">
      <alignment horizontal="centerContinuous"/>
    </xf>
    <xf numFmtId="168" fontId="3" fillId="0" borderId="0" xfId="3" applyNumberFormat="1" applyFont="1" applyFill="1" applyBorder="1" applyAlignment="1">
      <alignment horizontal="centerContinuous"/>
    </xf>
    <xf numFmtId="169" fontId="0" fillId="0" borderId="0" xfId="1" applyNumberFormat="1" applyFont="1"/>
    <xf numFmtId="14" fontId="16" fillId="0" borderId="0" xfId="0" applyNumberFormat="1" applyFont="1" applyAlignment="1">
      <alignment horizontal="left"/>
    </xf>
    <xf numFmtId="8" fontId="3" fillId="0" borderId="0" xfId="0" applyNumberFormat="1" applyFont="1"/>
    <xf numFmtId="8" fontId="0" fillId="0" borderId="0" xfId="0" applyNumberFormat="1"/>
    <xf numFmtId="49" fontId="0" fillId="0" borderId="0" xfId="0" quotePrefix="1" applyNumberFormat="1" applyAlignment="1">
      <alignment horizontal="left"/>
    </xf>
    <xf numFmtId="168" fontId="3" fillId="0" borderId="0" xfId="0" applyNumberFormat="1" applyFont="1"/>
    <xf numFmtId="40" fontId="3" fillId="0" borderId="0" xfId="0" applyNumberFormat="1" applyFont="1"/>
    <xf numFmtId="40" fontId="0" fillId="0" borderId="0" xfId="0" applyNumberFormat="1"/>
    <xf numFmtId="8" fontId="3" fillId="0" borderId="0" xfId="0" applyNumberFormat="1" applyFont="1" applyAlignment="1">
      <alignment horizontal="centerContinuous"/>
    </xf>
    <xf numFmtId="8" fontId="0" fillId="0" borderId="0" xfId="0" applyNumberFormat="1" applyAlignment="1">
      <alignment horizontal="centerContinuous"/>
    </xf>
    <xf numFmtId="0" fontId="0" fillId="0" borderId="0" xfId="0" applyAlignment="1">
      <alignment horizontal="center"/>
    </xf>
    <xf numFmtId="0" fontId="2" fillId="0" borderId="0" xfId="0" applyFont="1" applyAlignment="1">
      <alignment vertical="top"/>
    </xf>
    <xf numFmtId="168" fontId="3" fillId="2" borderId="9" xfId="3" applyNumberFormat="1" applyFont="1" applyFill="1" applyBorder="1" applyAlignment="1">
      <alignment horizontal="center"/>
    </xf>
    <xf numFmtId="1" fontId="3" fillId="0" borderId="0" xfId="3" applyNumberFormat="1" applyFont="1" applyFill="1" applyBorder="1" applyAlignment="1">
      <alignment horizontal="center"/>
    </xf>
    <xf numFmtId="1" fontId="0" fillId="0" borderId="0" xfId="3" applyNumberFormat="1" applyFont="1" applyBorder="1" applyAlignment="1">
      <alignment horizontal="center"/>
    </xf>
    <xf numFmtId="0" fontId="3" fillId="0" borderId="3" xfId="0" applyFont="1" applyBorder="1" applyAlignment="1">
      <alignment wrapText="1"/>
    </xf>
    <xf numFmtId="0" fontId="7" fillId="0" borderId="0" xfId="0" quotePrefix="1" applyFont="1" applyAlignment="1">
      <alignment horizontal="left"/>
    </xf>
    <xf numFmtId="0" fontId="5" fillId="0" borderId="0" xfId="0" applyFont="1" applyAlignment="1">
      <alignment horizontal="left"/>
    </xf>
    <xf numFmtId="0" fontId="3" fillId="0" borderId="5" xfId="0" applyFont="1" applyBorder="1" applyAlignment="1">
      <alignment horizontal="centerContinuous"/>
    </xf>
    <xf numFmtId="0" fontId="3" fillId="0" borderId="6" xfId="0" applyFont="1" applyBorder="1" applyAlignment="1">
      <alignment horizontal="centerContinuous"/>
    </xf>
    <xf numFmtId="0" fontId="0" fillId="0" borderId="6" xfId="0" applyBorder="1" applyAlignment="1">
      <alignment horizontal="centerContinuous"/>
    </xf>
    <xf numFmtId="0" fontId="3" fillId="0" borderId="8" xfId="0" applyFont="1" applyBorder="1" applyAlignment="1">
      <alignment horizontal="centerContinuous"/>
    </xf>
    <xf numFmtId="0" fontId="3" fillId="0" borderId="0" xfId="0" applyFont="1" applyAlignment="1">
      <alignment wrapText="1"/>
    </xf>
    <xf numFmtId="0" fontId="3" fillId="0" borderId="4" xfId="0" applyFont="1" applyBorder="1" applyAlignment="1">
      <alignment wrapText="1"/>
    </xf>
    <xf numFmtId="0" fontId="0" fillId="0" borderId="1" xfId="0" applyBorder="1" applyAlignment="1">
      <alignment wrapText="1"/>
    </xf>
    <xf numFmtId="0" fontId="0" fillId="0" borderId="2" xfId="0" applyBorder="1" applyAlignment="1">
      <alignment wrapText="1"/>
    </xf>
    <xf numFmtId="40" fontId="21" fillId="7" borderId="9" xfId="1" applyNumberFormat="1" applyFont="1" applyFill="1" applyBorder="1"/>
    <xf numFmtId="40" fontId="5" fillId="7" borderId="9" xfId="1" applyNumberFormat="1" applyFont="1" applyFill="1" applyBorder="1"/>
    <xf numFmtId="40" fontId="2" fillId="7" borderId="9" xfId="1" applyNumberFormat="1" applyFont="1" applyFill="1" applyBorder="1"/>
    <xf numFmtId="0" fontId="5" fillId="0" borderId="0" xfId="0" quotePrefix="1"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4" fillId="0" borderId="6" xfId="0" applyFont="1" applyBorder="1" applyAlignment="1">
      <alignment horizontal="center"/>
    </xf>
    <xf numFmtId="0" fontId="3" fillId="0" borderId="7" xfId="0" applyFont="1" applyBorder="1" applyAlignment="1">
      <alignment wrapText="1"/>
    </xf>
    <xf numFmtId="0" fontId="2" fillId="0" borderId="0" xfId="0" applyFont="1" applyAlignment="1">
      <alignment vertical="top" wrapText="1"/>
    </xf>
    <xf numFmtId="169" fontId="0" fillId="0" borderId="9" xfId="1" applyNumberFormat="1" applyFont="1" applyBorder="1" applyAlignment="1" applyProtection="1">
      <alignment horizontal="centerContinuous"/>
      <protection locked="0"/>
    </xf>
    <xf numFmtId="40" fontId="0" fillId="0" borderId="9" xfId="1" applyNumberFormat="1" applyFont="1" applyBorder="1" applyAlignment="1" applyProtection="1">
      <alignment horizontal="centerContinuous"/>
      <protection locked="0"/>
    </xf>
    <xf numFmtId="40" fontId="5" fillId="0" borderId="9" xfId="1" applyNumberFormat="1" applyFont="1" applyBorder="1" applyProtection="1">
      <protection locked="0"/>
    </xf>
    <xf numFmtId="40" fontId="2" fillId="0" borderId="9" xfId="1" applyNumberFormat="1" applyFont="1" applyBorder="1" applyProtection="1">
      <protection locked="0"/>
    </xf>
    <xf numFmtId="44" fontId="8" fillId="6" borderId="9" xfId="2" applyFont="1" applyFill="1" applyBorder="1" applyProtection="1">
      <protection locked="0"/>
    </xf>
    <xf numFmtId="165" fontId="7" fillId="6" borderId="9" xfId="1" applyNumberFormat="1" applyFont="1" applyFill="1" applyBorder="1" applyProtection="1">
      <protection locked="0"/>
    </xf>
    <xf numFmtId="165" fontId="7" fillId="5" borderId="9" xfId="1" applyNumberFormat="1" applyFont="1" applyFill="1" applyBorder="1" applyProtection="1">
      <protection locked="0"/>
    </xf>
    <xf numFmtId="0" fontId="8" fillId="0" borderId="9" xfId="0" applyFont="1" applyBorder="1" applyAlignment="1" applyProtection="1">
      <alignment horizontal="center"/>
      <protection locked="0"/>
    </xf>
    <xf numFmtId="0" fontId="0" fillId="0" borderId="0" xfId="0" applyProtection="1">
      <protection locked="0"/>
    </xf>
    <xf numFmtId="40" fontId="5" fillId="0" borderId="9" xfId="1" applyNumberFormat="1" applyFont="1" applyFill="1" applyBorder="1" applyProtection="1">
      <protection locked="0"/>
    </xf>
    <xf numFmtId="0" fontId="8" fillId="0" borderId="22" xfId="0" applyFont="1" applyBorder="1" applyAlignment="1" applyProtection="1">
      <alignment horizontal="center"/>
      <protection locked="0"/>
    </xf>
    <xf numFmtId="165" fontId="8" fillId="6" borderId="9" xfId="1" applyNumberFormat="1" applyFont="1" applyFill="1" applyBorder="1" applyProtection="1">
      <protection locked="0"/>
    </xf>
    <xf numFmtId="44" fontId="0" fillId="0" borderId="9" xfId="2" applyFont="1" applyBorder="1" applyAlignment="1" applyProtection="1">
      <alignment horizontal="centerContinuous"/>
      <protection locked="0"/>
    </xf>
    <xf numFmtId="168" fontId="0" fillId="0" borderId="9" xfId="3" applyNumberFormat="1" applyFont="1" applyBorder="1" applyProtection="1">
      <protection locked="0"/>
    </xf>
    <xf numFmtId="0" fontId="0" fillId="0" borderId="9" xfId="0" applyBorder="1" applyAlignment="1" applyProtection="1">
      <alignment horizontal="center"/>
      <protection locked="0"/>
    </xf>
    <xf numFmtId="0" fontId="0" fillId="0" borderId="9" xfId="0" applyBorder="1" applyAlignment="1" applyProtection="1">
      <alignment horizontal="centerContinuous"/>
      <protection locked="0"/>
    </xf>
    <xf numFmtId="0" fontId="0" fillId="0" borderId="17" xfId="0" applyBorder="1" applyProtection="1">
      <protection locked="0"/>
    </xf>
    <xf numFmtId="14" fontId="0" fillId="0" borderId="9" xfId="0" applyNumberFormat="1" applyBorder="1" applyAlignment="1" applyProtection="1">
      <alignment horizontal="center"/>
      <protection locked="0"/>
    </xf>
    <xf numFmtId="0" fontId="0" fillId="0" borderId="0" xfId="0" applyAlignment="1" applyProtection="1">
      <alignment vertical="center" wrapText="1"/>
      <protection locked="0"/>
    </xf>
    <xf numFmtId="44" fontId="8" fillId="6" borderId="0" xfId="2" applyFont="1" applyFill="1" applyBorder="1" applyProtection="1">
      <protection locked="0"/>
    </xf>
    <xf numFmtId="14" fontId="2" fillId="0" borderId="6" xfId="0" applyNumberFormat="1" applyFont="1" applyBorder="1" applyAlignment="1">
      <alignment horizontal="center"/>
    </xf>
    <xf numFmtId="168" fontId="0" fillId="0" borderId="21" xfId="3" applyNumberFormat="1" applyFont="1" applyBorder="1" applyProtection="1">
      <protection locked="0"/>
    </xf>
    <xf numFmtId="0" fontId="5" fillId="0" borderId="20" xfId="0" applyFont="1" applyBorder="1"/>
    <xf numFmtId="0" fontId="0" fillId="0" borderId="1" xfId="0" quotePrefix="1" applyBorder="1" applyAlignment="1">
      <alignment horizontal="left"/>
    </xf>
    <xf numFmtId="0" fontId="0" fillId="0" borderId="24" xfId="0" applyBorder="1"/>
    <xf numFmtId="0" fontId="0" fillId="0" borderId="25" xfId="0" applyBorder="1"/>
    <xf numFmtId="0" fontId="2" fillId="0" borderId="1" xfId="0" applyFont="1" applyBorder="1"/>
    <xf numFmtId="0" fontId="5" fillId="0" borderId="0" xfId="0" quotePrefix="1" applyFont="1"/>
    <xf numFmtId="0" fontId="15" fillId="0" borderId="3" xfId="0" applyFont="1" applyBorder="1" applyAlignment="1">
      <alignment horizontal="left" wrapText="1"/>
    </xf>
    <xf numFmtId="0" fontId="15" fillId="0" borderId="0" xfId="0" applyFont="1" applyAlignment="1">
      <alignment horizontal="left" wrapText="1"/>
    </xf>
    <xf numFmtId="0" fontId="15" fillId="0" borderId="4" xfId="0" applyFont="1" applyBorder="1" applyAlignment="1">
      <alignment horizontal="left" wrapText="1"/>
    </xf>
    <xf numFmtId="0" fontId="2" fillId="0" borderId="12" xfId="0" applyFont="1" applyBorder="1"/>
    <xf numFmtId="0" fontId="2" fillId="0" borderId="26" xfId="0" applyFont="1" applyBorder="1"/>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0" fillId="0" borderId="27" xfId="0" applyBorder="1" applyAlignment="1">
      <alignment horizontal="left" vertical="top"/>
    </xf>
    <xf numFmtId="0" fontId="0" fillId="0" borderId="0" xfId="0" applyAlignment="1">
      <alignment horizontal="left" vertical="top"/>
    </xf>
    <xf numFmtId="0" fontId="3" fillId="0" borderId="4" xfId="0" applyFont="1" applyBorder="1"/>
    <xf numFmtId="0" fontId="0" fillId="0" borderId="0" xfId="0" applyAlignment="1">
      <alignment vertical="top"/>
    </xf>
    <xf numFmtId="0" fontId="0" fillId="0" borderId="0" xfId="0" quotePrefix="1" applyAlignment="1">
      <alignment horizontal="left" vertical="top"/>
    </xf>
    <xf numFmtId="0" fontId="8" fillId="0" borderId="17" xfId="0" applyFont="1" applyBorder="1" applyAlignment="1" applyProtection="1">
      <alignment horizontal="center" wrapText="1"/>
      <protection locked="0"/>
    </xf>
    <xf numFmtId="14" fontId="10" fillId="0" borderId="20" xfId="0" applyNumberFormat="1" applyFont="1" applyBorder="1" applyAlignment="1" applyProtection="1">
      <alignment horizontal="center" vertical="top" wrapText="1"/>
      <protection locked="0"/>
    </xf>
    <xf numFmtId="49" fontId="5" fillId="0" borderId="0" xfId="0" quotePrefix="1" applyNumberFormat="1" applyFont="1" applyAlignment="1">
      <alignment horizontal="left"/>
    </xf>
    <xf numFmtId="49" fontId="5" fillId="0" borderId="0" xfId="0" quotePrefix="1" applyNumberFormat="1" applyFont="1" applyAlignment="1">
      <alignment horizontal="left" vertical="top"/>
    </xf>
    <xf numFmtId="0" fontId="0" fillId="0" borderId="30" xfId="0" applyBorder="1"/>
    <xf numFmtId="40" fontId="23" fillId="0" borderId="0" xfId="0" applyNumberFormat="1" applyFont="1"/>
    <xf numFmtId="0" fontId="23" fillId="0" borderId="0" xfId="0" applyFont="1"/>
    <xf numFmtId="0" fontId="2" fillId="0" borderId="0" xfId="0" quotePrefix="1" applyFont="1" applyAlignment="1">
      <alignment horizontal="right"/>
    </xf>
    <xf numFmtId="171" fontId="0" fillId="0" borderId="9" xfId="0" applyNumberFormat="1" applyBorder="1" applyAlignment="1" applyProtection="1">
      <alignment horizontal="centerContinuous"/>
      <protection locked="0"/>
    </xf>
    <xf numFmtId="0" fontId="2" fillId="0" borderId="0" xfId="0" applyFont="1" applyAlignment="1">
      <alignment horizontal="right"/>
    </xf>
    <xf numFmtId="172" fontId="2" fillId="0" borderId="23" xfId="0" applyNumberFormat="1" applyFont="1" applyBorder="1" applyProtection="1">
      <protection locked="0"/>
    </xf>
    <xf numFmtId="14" fontId="2" fillId="0" borderId="9" xfId="0" applyNumberFormat="1" applyFont="1" applyBorder="1" applyAlignment="1" applyProtection="1">
      <alignment horizontal="center" vertical="center"/>
      <protection locked="0"/>
    </xf>
    <xf numFmtId="0" fontId="2" fillId="0" borderId="9" xfId="0" applyFont="1" applyBorder="1" applyAlignment="1" applyProtection="1">
      <alignment vertical="center" wrapText="1"/>
      <protection locked="0"/>
    </xf>
    <xf numFmtId="0" fontId="2" fillId="2" borderId="31"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5" fillId="0" borderId="31" xfId="0" applyFont="1" applyBorder="1" applyAlignment="1" applyProtection="1">
      <alignment horizontal="left"/>
      <protection locked="0"/>
    </xf>
    <xf numFmtId="0" fontId="0" fillId="0" borderId="21" xfId="0" applyBorder="1" applyAlignment="1" applyProtection="1">
      <alignment horizontal="left"/>
      <protection locked="0"/>
    </xf>
    <xf numFmtId="0" fontId="0" fillId="0" borderId="22" xfId="0" applyBorder="1" applyAlignment="1" applyProtection="1">
      <alignment horizontal="left"/>
      <protection locked="0"/>
    </xf>
    <xf numFmtId="0" fontId="13" fillId="0" borderId="17"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5" fillId="0" borderId="27" xfId="0" quotePrefix="1" applyFont="1" applyBorder="1" applyAlignment="1">
      <alignment horizontal="left" wrapText="1"/>
    </xf>
    <xf numFmtId="0" fontId="0" fillId="0" borderId="27" xfId="0" quotePrefix="1" applyBorder="1" applyAlignment="1">
      <alignment horizontal="left" wrapText="1"/>
    </xf>
    <xf numFmtId="0" fontId="0" fillId="0" borderId="28" xfId="0" quotePrefix="1" applyBorder="1" applyAlignment="1">
      <alignment horizontal="left" wrapText="1"/>
    </xf>
    <xf numFmtId="0" fontId="2" fillId="0" borderId="0" xfId="0" applyFont="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5" fillId="0" borderId="0" xfId="0" quotePrefix="1" applyFont="1" applyAlignment="1">
      <alignment horizontal="left" wrapText="1"/>
    </xf>
    <xf numFmtId="0" fontId="0" fillId="0" borderId="0" xfId="0" quotePrefix="1" applyAlignment="1">
      <alignment horizontal="left" wrapText="1"/>
    </xf>
    <xf numFmtId="0" fontId="0" fillId="0" borderId="4" xfId="0" quotePrefix="1" applyBorder="1" applyAlignment="1">
      <alignment horizontal="left" wrapText="1"/>
    </xf>
    <xf numFmtId="0" fontId="17" fillId="0" borderId="32" xfId="0" quotePrefix="1" applyFont="1" applyBorder="1" applyAlignment="1">
      <alignment horizontal="left" vertical="center" wrapText="1"/>
    </xf>
    <xf numFmtId="0" fontId="17" fillId="0" borderId="33" xfId="0" quotePrefix="1" applyFont="1" applyBorder="1" applyAlignment="1">
      <alignment horizontal="left" vertical="center" wrapText="1"/>
    </xf>
    <xf numFmtId="0" fontId="17" fillId="0" borderId="34" xfId="0" quotePrefix="1" applyFont="1" applyBorder="1" applyAlignment="1">
      <alignment horizontal="left" vertical="center" wrapText="1"/>
    </xf>
    <xf numFmtId="0" fontId="17" fillId="0" borderId="35" xfId="0" quotePrefix="1" applyFont="1" applyBorder="1" applyAlignment="1">
      <alignment horizontal="left" vertical="center" wrapText="1"/>
    </xf>
    <xf numFmtId="0" fontId="17" fillId="0" borderId="0" xfId="0" quotePrefix="1" applyFont="1" applyAlignment="1">
      <alignment horizontal="left" vertical="center" wrapText="1"/>
    </xf>
    <xf numFmtId="0" fontId="17" fillId="0" borderId="36" xfId="0" quotePrefix="1" applyFont="1" applyBorder="1" applyAlignment="1">
      <alignment horizontal="left" vertical="center" wrapText="1"/>
    </xf>
    <xf numFmtId="0" fontId="17" fillId="0" borderId="37" xfId="0" quotePrefix="1" applyFont="1" applyBorder="1" applyAlignment="1">
      <alignment horizontal="left" vertical="center" wrapText="1"/>
    </xf>
    <xf numFmtId="0" fontId="11" fillId="0" borderId="31"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2" fillId="0" borderId="0" xfId="0" applyFont="1" applyAlignment="1">
      <alignment horizontal="left" wrapText="1"/>
    </xf>
    <xf numFmtId="0" fontId="2" fillId="0" borderId="4" xfId="0" applyFont="1" applyBorder="1" applyAlignment="1">
      <alignment horizontal="left" wrapText="1"/>
    </xf>
    <xf numFmtId="0" fontId="2" fillId="0" borderId="0" xfId="0" applyFont="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wrapText="1"/>
    </xf>
    <xf numFmtId="0" fontId="8" fillId="0" borderId="17" xfId="0" quotePrefix="1"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2" fillId="0" borderId="0" xfId="0" applyFont="1" applyAlignment="1">
      <alignment vertical="center" wrapText="1"/>
    </xf>
    <xf numFmtId="0" fontId="2" fillId="0" borderId="6" xfId="0" applyFont="1" applyBorder="1" applyAlignment="1">
      <alignment vertical="center" wrapText="1"/>
    </xf>
    <xf numFmtId="0" fontId="2" fillId="0" borderId="7" xfId="0" quotePrefix="1"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44" fontId="0" fillId="2" borderId="31" xfId="2" applyFont="1" applyFill="1" applyBorder="1" applyAlignment="1">
      <alignment horizontal="center"/>
    </xf>
    <xf numFmtId="44" fontId="0" fillId="2" borderId="22" xfId="2" applyFont="1" applyFill="1" applyBorder="1" applyAlignment="1">
      <alignment horizontal="center"/>
    </xf>
    <xf numFmtId="0" fontId="2" fillId="0" borderId="27" xfId="0" quotePrefix="1" applyFont="1" applyBorder="1" applyAlignment="1">
      <alignment horizontal="left" wrapText="1"/>
    </xf>
    <xf numFmtId="0" fontId="2" fillId="0" borderId="28" xfId="0" quotePrefix="1" applyFont="1" applyBorder="1" applyAlignment="1">
      <alignment horizontal="left" wrapText="1"/>
    </xf>
    <xf numFmtId="0" fontId="2" fillId="0" borderId="6" xfId="0" applyFont="1" applyBorder="1" applyAlignment="1">
      <alignment horizontal="left" vertical="center" wrapText="1"/>
    </xf>
    <xf numFmtId="0" fontId="16" fillId="0" borderId="0" xfId="0" quotePrefix="1" applyFont="1" applyAlignment="1">
      <alignment horizontal="left" wrapText="1"/>
    </xf>
    <xf numFmtId="0" fontId="0" fillId="0" borderId="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0" xfId="0" applyFont="1" applyAlignment="1">
      <alignment horizontal="left" vertical="top" wrapText="1"/>
    </xf>
    <xf numFmtId="0" fontId="16" fillId="0" borderId="4" xfId="0" quotePrefix="1" applyFont="1" applyBorder="1" applyAlignment="1">
      <alignment horizontal="left" wrapText="1"/>
    </xf>
    <xf numFmtId="0" fontId="0" fillId="0" borderId="31"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170" fontId="0" fillId="0" borderId="6" xfId="0" applyNumberFormat="1" applyBorder="1" applyAlignment="1" applyProtection="1">
      <alignment horizontal="center"/>
      <protection locked="0"/>
    </xf>
    <xf numFmtId="170" fontId="0" fillId="0" borderId="38" xfId="0" applyNumberFormat="1" applyBorder="1" applyAlignment="1" applyProtection="1">
      <alignment horizontal="center"/>
      <protection locked="0"/>
    </xf>
    <xf numFmtId="0" fontId="2" fillId="0" borderId="3" xfId="0" quotePrefix="1"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wrapText="1"/>
    </xf>
    <xf numFmtId="0" fontId="0" fillId="0" borderId="4" xfId="0" applyBorder="1" applyAlignment="1">
      <alignment wrapText="1"/>
    </xf>
    <xf numFmtId="0" fontId="16" fillId="0" borderId="3" xfId="0" quotePrefix="1" applyFont="1" applyBorder="1" applyAlignment="1">
      <alignment horizontal="left" wrapText="1"/>
    </xf>
    <xf numFmtId="0" fontId="16" fillId="0" borderId="0" xfId="0" applyFont="1" applyAlignment="1">
      <alignment wrapText="1"/>
    </xf>
    <xf numFmtId="0" fontId="16" fillId="0" borderId="4" xfId="0" applyFont="1" applyBorder="1" applyAlignment="1">
      <alignment wrapText="1"/>
    </xf>
    <xf numFmtId="0" fontId="16" fillId="0" borderId="3" xfId="0" applyFont="1" applyBorder="1" applyAlignment="1">
      <alignment wrapText="1"/>
    </xf>
    <xf numFmtId="0" fontId="2" fillId="0" borderId="6" xfId="0" applyFont="1" applyBorder="1" applyAlignment="1">
      <alignment horizontal="left" wrapText="1"/>
    </xf>
    <xf numFmtId="0" fontId="0" fillId="0" borderId="0" xfId="0"/>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vertical="center" wrapText="1"/>
      <protection locked="0"/>
    </xf>
    <xf numFmtId="0" fontId="2" fillId="0" borderId="7" xfId="0" applyFont="1" applyBorder="1" applyAlignment="1" applyProtection="1">
      <alignment horizontal="left" vertical="center" wrapText="1"/>
      <protection locked="0"/>
    </xf>
    <xf numFmtId="0" fontId="2" fillId="2" borderId="9" xfId="0" applyFont="1" applyFill="1" applyBorder="1" applyAlignment="1">
      <alignment horizontal="center"/>
    </xf>
    <xf numFmtId="0" fontId="7" fillId="0" borderId="0" xfId="0" quotePrefix="1" applyFont="1" applyAlignment="1">
      <alignment horizontal="left" vertical="center" wrapText="1"/>
    </xf>
    <xf numFmtId="0" fontId="22" fillId="0" borderId="0" xfId="0" quotePrefix="1" applyFont="1" applyAlignment="1">
      <alignment horizontal="left" vertical="center" wrapText="1"/>
    </xf>
    <xf numFmtId="0" fontId="22" fillId="0" borderId="4" xfId="0" quotePrefix="1" applyFont="1" applyBorder="1" applyAlignment="1">
      <alignment horizontal="left" vertical="center" wrapText="1"/>
    </xf>
    <xf numFmtId="0" fontId="2" fillId="0" borderId="0" xfId="0" quotePrefix="1" applyFont="1" applyAlignment="1">
      <alignment horizontal="left" wrapText="1"/>
    </xf>
    <xf numFmtId="0" fontId="0" fillId="0" borderId="6" xfId="0" applyBorder="1" applyAlignment="1">
      <alignment horizontal="left" wrapText="1"/>
    </xf>
    <xf numFmtId="0" fontId="0" fillId="0" borderId="7" xfId="0" quotePrefix="1" applyBorder="1" applyAlignment="1" applyProtection="1">
      <alignment horizontal="left" vertical="center" wrapText="1"/>
      <protection locked="0"/>
    </xf>
    <xf numFmtId="0" fontId="0" fillId="0" borderId="1" xfId="0" quotePrefix="1" applyBorder="1" applyAlignment="1" applyProtection="1">
      <alignment horizontal="left" vertical="center" wrapText="1"/>
      <protection locked="0"/>
    </xf>
    <xf numFmtId="0" fontId="0" fillId="0" borderId="2" xfId="0" quotePrefix="1" applyBorder="1" applyAlignment="1" applyProtection="1">
      <alignment horizontal="left" vertical="center" wrapText="1"/>
      <protection locked="0"/>
    </xf>
    <xf numFmtId="0" fontId="0" fillId="0" borderId="3" xfId="0" quotePrefix="1" applyBorder="1" applyAlignment="1" applyProtection="1">
      <alignment horizontal="left" vertical="center" wrapText="1"/>
      <protection locked="0"/>
    </xf>
    <xf numFmtId="0" fontId="0" fillId="0" borderId="0" xfId="0" quotePrefix="1" applyAlignment="1" applyProtection="1">
      <alignment horizontal="left" vertical="center" wrapText="1"/>
      <protection locked="0"/>
    </xf>
    <xf numFmtId="0" fontId="0" fillId="0" borderId="4" xfId="0" quotePrefix="1" applyBorder="1" applyAlignment="1" applyProtection="1">
      <alignment horizontal="left" vertical="center" wrapText="1"/>
      <protection locked="0"/>
    </xf>
    <xf numFmtId="0" fontId="0" fillId="0" borderId="5" xfId="0" quotePrefix="1" applyBorder="1" applyAlignment="1" applyProtection="1">
      <alignment horizontal="left" vertical="center" wrapText="1"/>
      <protection locked="0"/>
    </xf>
    <xf numFmtId="0" fontId="0" fillId="0" borderId="6" xfId="0" quotePrefix="1" applyBorder="1" applyAlignment="1" applyProtection="1">
      <alignment horizontal="left" vertical="center" wrapText="1"/>
      <protection locked="0"/>
    </xf>
    <xf numFmtId="0" fontId="0" fillId="0" borderId="8" xfId="0" quotePrefix="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1" fillId="0" borderId="31" xfId="0" quotePrefix="1" applyFont="1" applyBorder="1" applyAlignment="1" applyProtection="1">
      <alignment horizontal="center"/>
      <protection locked="0"/>
    </xf>
    <xf numFmtId="0" fontId="11" fillId="0" borderId="21" xfId="0" quotePrefix="1" applyFont="1" applyBorder="1" applyAlignment="1" applyProtection="1">
      <alignment horizontal="center"/>
      <protection locked="0"/>
    </xf>
    <xf numFmtId="0" fontId="11" fillId="0" borderId="22" xfId="0" quotePrefix="1" applyFont="1" applyBorder="1" applyAlignment="1" applyProtection="1">
      <alignment horizontal="center"/>
      <protection locked="0"/>
    </xf>
    <xf numFmtId="0" fontId="16" fillId="0" borderId="0" xfId="0" quotePrefix="1" applyFont="1" applyAlignment="1">
      <alignment horizontal="left"/>
    </xf>
    <xf numFmtId="0" fontId="16" fillId="0" borderId="4" xfId="0" quotePrefix="1" applyFont="1" applyBorder="1" applyAlignment="1">
      <alignment horizontal="left"/>
    </xf>
    <xf numFmtId="0" fontId="2" fillId="0" borderId="0" xfId="0" applyFont="1"/>
    <xf numFmtId="0" fontId="2" fillId="0" borderId="15" xfId="0" quotePrefix="1" applyFont="1" applyBorder="1" applyAlignment="1">
      <alignment horizontal="left" vertical="top" wrapText="1"/>
    </xf>
    <xf numFmtId="0" fontId="2" fillId="0" borderId="10" xfId="0" quotePrefix="1" applyFont="1" applyBorder="1" applyAlignment="1">
      <alignment horizontal="left" vertical="top" wrapText="1"/>
    </xf>
    <xf numFmtId="0" fontId="2" fillId="0" borderId="11" xfId="0" quotePrefix="1" applyFont="1" applyBorder="1" applyAlignment="1">
      <alignment horizontal="left" vertical="top" wrapText="1"/>
    </xf>
    <xf numFmtId="0" fontId="2" fillId="0" borderId="12" xfId="0" quotePrefix="1" applyFont="1" applyBorder="1" applyAlignment="1">
      <alignment horizontal="left" vertical="top" wrapText="1"/>
    </xf>
    <xf numFmtId="0" fontId="2" fillId="0" borderId="0" xfId="0" quotePrefix="1" applyFont="1" applyAlignment="1">
      <alignment horizontal="left" vertical="top" wrapText="1"/>
    </xf>
    <xf numFmtId="0" fontId="2" fillId="0" borderId="13" xfId="0" quotePrefix="1" applyFont="1" applyBorder="1" applyAlignment="1">
      <alignment horizontal="left" vertical="top" wrapText="1"/>
    </xf>
    <xf numFmtId="0" fontId="2" fillId="0" borderId="4" xfId="0" applyFont="1" applyBorder="1" applyAlignment="1">
      <alignment horizontal="left" vertical="top" wrapText="1"/>
    </xf>
    <xf numFmtId="44" fontId="2" fillId="2" borderId="31" xfId="2" applyFont="1" applyFill="1" applyBorder="1" applyAlignment="1">
      <alignment horizontal="center"/>
    </xf>
    <xf numFmtId="44" fontId="2" fillId="2" borderId="22" xfId="2" applyFont="1" applyFill="1" applyBorder="1" applyAlignment="1">
      <alignment horizontal="center"/>
    </xf>
    <xf numFmtId="14" fontId="2" fillId="0" borderId="17" xfId="0" applyNumberFormat="1" applyFont="1" applyBorder="1" applyAlignment="1">
      <alignment horizontal="center" vertical="center"/>
    </xf>
    <xf numFmtId="14" fontId="2" fillId="0" borderId="30" xfId="0" applyNumberFormat="1" applyFont="1" applyBorder="1" applyAlignment="1">
      <alignment horizontal="center" vertical="center"/>
    </xf>
    <xf numFmtId="14" fontId="2" fillId="0" borderId="20" xfId="0" applyNumberFormat="1" applyFont="1" applyBorder="1" applyAlignment="1">
      <alignment horizontal="center" vertical="center"/>
    </xf>
    <xf numFmtId="0" fontId="8" fillId="0" borderId="6" xfId="0" applyFont="1" applyBorder="1" applyAlignment="1">
      <alignment horizontal="left" vertical="center" wrapText="1"/>
    </xf>
    <xf numFmtId="0" fontId="5" fillId="0" borderId="24"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170" fontId="0" fillId="0" borderId="5" xfId="0" applyNumberFormat="1" applyBorder="1" applyAlignment="1">
      <alignment horizontal="center"/>
    </xf>
    <xf numFmtId="170" fontId="0" fillId="0" borderId="6" xfId="0" applyNumberFormat="1" applyBorder="1" applyAlignment="1">
      <alignment horizontal="center"/>
    </xf>
    <xf numFmtId="0" fontId="2" fillId="0" borderId="5" xfId="0" applyFont="1" applyBorder="1"/>
    <xf numFmtId="0" fontId="2" fillId="0" borderId="6" xfId="0" applyFont="1" applyBorder="1"/>
    <xf numFmtId="0" fontId="3" fillId="0" borderId="6" xfId="0" applyFont="1" applyBorder="1"/>
    <xf numFmtId="0" fontId="3" fillId="0" borderId="8" xfId="0" applyFont="1" applyBorder="1"/>
    <xf numFmtId="0" fontId="2" fillId="0" borderId="15"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3" fillId="0" borderId="1" xfId="0" applyFont="1" applyBorder="1" applyAlignment="1">
      <alignment horizontal="center"/>
    </xf>
    <xf numFmtId="0" fontId="3" fillId="0" borderId="25" xfId="0" applyFont="1" applyBorder="1" applyAlignment="1">
      <alignment horizontal="center"/>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41" xfId="0" applyFont="1" applyBorder="1" applyAlignment="1">
      <alignment horizontal="center" vertical="top"/>
    </xf>
    <xf numFmtId="0" fontId="3" fillId="0" borderId="24" xfId="0" applyFont="1" applyBorder="1" applyAlignment="1">
      <alignment horizontal="center"/>
    </xf>
    <xf numFmtId="0" fontId="3" fillId="0" borderId="3" xfId="0" applyFont="1" applyBorder="1"/>
    <xf numFmtId="0" fontId="3" fillId="0" borderId="0" xfId="0" applyFont="1"/>
    <xf numFmtId="0" fontId="3" fillId="0" borderId="4" xfId="0" applyFont="1" applyBorder="1"/>
    <xf numFmtId="9" fontId="2" fillId="0" borderId="31" xfId="0" applyNumberFormat="1" applyFont="1" applyBorder="1" applyAlignment="1" applyProtection="1">
      <alignment horizontal="right"/>
      <protection locked="0"/>
    </xf>
    <xf numFmtId="9" fontId="2" fillId="0" borderId="22" xfId="0" applyNumberFormat="1" applyFont="1" applyBorder="1" applyAlignment="1" applyProtection="1">
      <alignment horizontal="right"/>
      <protection locked="0"/>
    </xf>
    <xf numFmtId="14" fontId="2" fillId="8" borderId="6" xfId="0" applyNumberFormat="1" applyFont="1" applyFill="1" applyBorder="1" applyAlignment="1">
      <alignment horizontal="center"/>
    </xf>
    <xf numFmtId="0" fontId="2" fillId="8" borderId="6" xfId="0" applyFont="1" applyFill="1" applyBorder="1" applyAlignment="1">
      <alignment horizontal="center"/>
    </xf>
    <xf numFmtId="0" fontId="3" fillId="0" borderId="3"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167" fontId="3" fillId="2" borderId="31" xfId="3" applyNumberFormat="1" applyFont="1" applyFill="1" applyBorder="1" applyAlignment="1">
      <alignment horizontal="center"/>
    </xf>
    <xf numFmtId="167" fontId="0" fillId="0" borderId="22" xfId="3" applyNumberFormat="1" applyFont="1" applyBorder="1" applyAlignment="1">
      <alignment horizontal="center"/>
    </xf>
    <xf numFmtId="169" fontId="3" fillId="2" borderId="31" xfId="2" applyNumberFormat="1" applyFont="1" applyFill="1" applyBorder="1" applyAlignment="1">
      <alignment horizontal="center"/>
    </xf>
    <xf numFmtId="169" fontId="0" fillId="0" borderId="22" xfId="0" applyNumberFormat="1" applyBorder="1" applyAlignment="1">
      <alignment horizontal="center"/>
    </xf>
    <xf numFmtId="8" fontId="3" fillId="2" borderId="31" xfId="2" applyNumberFormat="1" applyFont="1" applyFill="1" applyBorder="1" applyAlignment="1">
      <alignment horizontal="center"/>
    </xf>
    <xf numFmtId="8" fontId="0" fillId="0" borderId="22" xfId="0" applyNumberFormat="1" applyBorder="1" applyAlignment="1">
      <alignment horizontal="center"/>
    </xf>
    <xf numFmtId="1" fontId="3" fillId="2" borderId="31" xfId="3" applyNumberFormat="1" applyFont="1" applyFill="1" applyBorder="1" applyAlignment="1">
      <alignment horizontal="center"/>
    </xf>
    <xf numFmtId="1" fontId="0" fillId="0" borderId="22" xfId="3" applyNumberFormat="1" applyFont="1" applyBorder="1" applyAlignment="1">
      <alignment horizontal="center"/>
    </xf>
    <xf numFmtId="166" fontId="3" fillId="2" borderId="31" xfId="3" applyNumberFormat="1" applyFont="1" applyFill="1" applyBorder="1" applyAlignment="1">
      <alignment horizontal="center"/>
    </xf>
    <xf numFmtId="0" fontId="0" fillId="0" borderId="22" xfId="0" applyBorder="1" applyAlignment="1">
      <alignment horizontal="center"/>
    </xf>
    <xf numFmtId="0" fontId="5" fillId="0" borderId="0" xfId="0" applyFont="1" applyAlignment="1">
      <alignment horizontal="left" wrapText="1"/>
    </xf>
    <xf numFmtId="0" fontId="0" fillId="0" borderId="0" xfId="0" applyAlignment="1">
      <alignment horizontal="left" wrapText="1"/>
    </xf>
    <xf numFmtId="169" fontId="0" fillId="0" borderId="22" xfId="2" applyNumberFormat="1" applyFont="1" applyBorder="1" applyAlignment="1">
      <alignment horizontal="center"/>
    </xf>
    <xf numFmtId="9" fontId="3" fillId="2" borderId="31" xfId="3" applyFont="1" applyFill="1" applyBorder="1" applyAlignment="1">
      <alignment horizontal="center"/>
    </xf>
    <xf numFmtId="9" fontId="0" fillId="0" borderId="22" xfId="3" applyFont="1" applyBorder="1" applyAlignment="1">
      <alignment horizontal="center"/>
    </xf>
    <xf numFmtId="0" fontId="2" fillId="0" borderId="1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27" xfId="0" applyFont="1" applyBorder="1" applyAlignment="1">
      <alignment horizontal="center"/>
    </xf>
    <xf numFmtId="0" fontId="2" fillId="0" borderId="42" xfId="0" applyFont="1" applyBorder="1" applyAlignment="1">
      <alignment horizontal="center"/>
    </xf>
    <xf numFmtId="0" fontId="3" fillId="2" borderId="31" xfId="0" applyFont="1" applyFill="1" applyBorder="1" applyAlignment="1">
      <alignment horizontal="center"/>
    </xf>
    <xf numFmtId="0" fontId="0" fillId="0" borderId="21" xfId="0" applyBorder="1" applyAlignment="1">
      <alignment horizontal="center"/>
    </xf>
    <xf numFmtId="164" fontId="3" fillId="2" borderId="31" xfId="0" applyNumberFormat="1" applyFont="1" applyFill="1" applyBorder="1" applyAlignment="1">
      <alignment horizontal="center"/>
    </xf>
    <xf numFmtId="164" fontId="3" fillId="2" borderId="22" xfId="0" applyNumberFormat="1" applyFont="1" applyFill="1" applyBorder="1" applyAlignment="1">
      <alignment horizontal="center"/>
    </xf>
    <xf numFmtId="164" fontId="3" fillId="2" borderId="9" xfId="0" applyNumberFormat="1" applyFont="1" applyFill="1" applyBorder="1" applyAlignment="1">
      <alignment horizontal="center"/>
    </xf>
    <xf numFmtId="0" fontId="0" fillId="0" borderId="9" xfId="0" applyBorder="1" applyAlignment="1">
      <alignment horizontal="center"/>
    </xf>
    <xf numFmtId="10" fontId="3" fillId="2" borderId="31" xfId="3" applyNumberFormat="1" applyFont="1" applyFill="1" applyBorder="1" applyAlignment="1">
      <alignment horizontal="center"/>
    </xf>
    <xf numFmtId="10" fontId="0" fillId="0" borderId="22" xfId="3" applyNumberFormat="1" applyFont="1" applyBorder="1" applyAlignment="1">
      <alignment horizontal="center"/>
    </xf>
    <xf numFmtId="0" fontId="3" fillId="9" borderId="9" xfId="0" applyFont="1" applyFill="1" applyBorder="1" applyAlignment="1">
      <alignment horizontal="center"/>
    </xf>
    <xf numFmtId="0" fontId="0" fillId="0" borderId="4" xfId="0" applyBorder="1" applyAlignment="1">
      <alignment horizontal="left"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8" xfId="0" applyFont="1" applyFill="1" applyBorder="1" applyAlignment="1">
      <alignment horizontal="left" vertical="center" wrapText="1"/>
    </xf>
    <xf numFmtId="168" fontId="3" fillId="2" borderId="31" xfId="2" applyNumberFormat="1" applyFont="1" applyFill="1" applyBorder="1" applyAlignment="1">
      <alignment horizontal="center"/>
    </xf>
    <xf numFmtId="168" fontId="0" fillId="0" borderId="22" xfId="0" applyNumberFormat="1" applyBorder="1" applyAlignment="1">
      <alignment horizontal="center"/>
    </xf>
    <xf numFmtId="8" fontId="0" fillId="2" borderId="31" xfId="2" applyNumberFormat="1" applyFont="1" applyFill="1" applyBorder="1" applyAlignment="1"/>
    <xf numFmtId="8" fontId="0" fillId="0" borderId="22" xfId="0" applyNumberFormat="1" applyBorder="1"/>
    <xf numFmtId="0" fontId="10" fillId="0" borderId="5" xfId="0" applyFont="1" applyBorder="1" applyAlignment="1">
      <alignment horizontal="center"/>
    </xf>
    <xf numFmtId="0" fontId="10" fillId="0" borderId="6" xfId="0"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2" xfId="0" applyFont="1" applyBorder="1" applyAlignment="1">
      <alignment horizontal="center"/>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3" fillId="0" borderId="7" xfId="0" applyFont="1" applyBorder="1" applyAlignment="1">
      <alignment horizontal="center"/>
    </xf>
    <xf numFmtId="0" fontId="3" fillId="0" borderId="3" xfId="0" quotePrefix="1" applyFont="1" applyBorder="1" applyAlignment="1">
      <alignment horizontal="left" vertical="center" wrapText="1"/>
    </xf>
    <xf numFmtId="0" fontId="3" fillId="0" borderId="0" xfId="0" quotePrefix="1" applyFont="1" applyAlignment="1">
      <alignment horizontal="left" vertical="center" wrapText="1"/>
    </xf>
    <xf numFmtId="0" fontId="3" fillId="0" borderId="4"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6" xfId="0" quotePrefix="1" applyFont="1" applyBorder="1" applyAlignment="1">
      <alignment horizontal="left" vertical="center" wrapText="1"/>
    </xf>
    <xf numFmtId="0" fontId="3" fillId="0" borderId="8" xfId="0" quotePrefix="1" applyFont="1" applyBorder="1" applyAlignment="1">
      <alignment horizontal="left" vertical="center" wrapText="1"/>
    </xf>
    <xf numFmtId="0" fontId="15" fillId="6" borderId="3"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4" xfId="0" applyFont="1" applyFill="1" applyBorder="1" applyAlignment="1">
      <alignment horizontal="left" vertical="top" wrapText="1"/>
    </xf>
    <xf numFmtId="0" fontId="2" fillId="0" borderId="0" xfId="0" applyFont="1" applyBorder="1" applyAlignment="1">
      <alignment vertical="center" wrapText="1"/>
    </xf>
    <xf numFmtId="0" fontId="2" fillId="0" borderId="5" xfId="0" applyFont="1" applyBorder="1" applyAlignment="1">
      <alignment wrapText="1"/>
    </xf>
    <xf numFmtId="0" fontId="2" fillId="0" borderId="6" xfId="0" applyFont="1" applyBorder="1" applyAlignment="1">
      <alignment wrapText="1"/>
    </xf>
    <xf numFmtId="0" fontId="2" fillId="0" borderId="8" xfId="0" applyFont="1" applyBorder="1" applyAlignment="1">
      <alignment wrapText="1"/>
    </xf>
    <xf numFmtId="0" fontId="24" fillId="0" borderId="6" xfId="0" applyFont="1" applyBorder="1" applyAlignment="1">
      <alignment horizontal="center" vertical="center"/>
    </xf>
    <xf numFmtId="0" fontId="2" fillId="0" borderId="0"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142877</xdr:rowOff>
    </xdr:from>
    <xdr:to>
      <xdr:col>7</xdr:col>
      <xdr:colOff>1393031</xdr:colOff>
      <xdr:row>6</xdr:row>
      <xdr:rowOff>690563</xdr:rowOff>
    </xdr:to>
    <xdr:sp macro="" textlink="">
      <xdr:nvSpPr>
        <xdr:cNvPr id="2" name="TextBox 1">
          <a:extLst>
            <a:ext uri="{FF2B5EF4-FFF2-40B4-BE49-F238E27FC236}">
              <a16:creationId xmlns:a16="http://schemas.microsoft.com/office/drawing/2014/main" id="{FFCA9879-CE9D-95C4-AF3B-2126DFFBDBC4}"/>
            </a:ext>
          </a:extLst>
        </xdr:cNvPr>
        <xdr:cNvSpPr txBox="1"/>
      </xdr:nvSpPr>
      <xdr:spPr>
        <a:xfrm>
          <a:off x="0" y="1131096"/>
          <a:ext cx="7274719" cy="2059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also submit:</a:t>
          </a:r>
        </a:p>
        <a:p>
          <a:r>
            <a:rPr lang="en-US" sz="1100"/>
            <a:t>	~Copies of the Tentative Agreement </a:t>
          </a:r>
        </a:p>
        <a:p>
          <a:r>
            <a:rPr lang="en-US" sz="1100"/>
            <a:t>	~A MYP for the current and subsequent two years showing the</a:t>
          </a:r>
          <a:r>
            <a:rPr lang="en-US" sz="1100" baseline="0"/>
            <a:t> </a:t>
          </a:r>
          <a:r>
            <a:rPr lang="en-US" sz="1100"/>
            <a:t>last board approved Budget before the 	   impact of the agreement /s and the</a:t>
          </a:r>
          <a:r>
            <a:rPr lang="en-US" sz="1100" baseline="0"/>
            <a:t> </a:t>
          </a:r>
          <a:r>
            <a:rPr lang="en-US" sz="1100"/>
            <a:t>Projected Budget after the impact of the proposed agreement/s. </a:t>
          </a:r>
        </a:p>
        <a:p>
          <a:r>
            <a:rPr lang="en-US" sz="1100"/>
            <a:t>		Please the</a:t>
          </a:r>
          <a:r>
            <a:rPr lang="en-US" sz="1100" baseline="0"/>
            <a:t> show impact </a:t>
          </a:r>
          <a:r>
            <a:rPr lang="en-US" sz="1100"/>
            <a:t>for each agreement seperately and delineate between Salaries and 		Benefits. </a:t>
          </a:r>
        </a:p>
        <a:p>
          <a:r>
            <a:rPr lang="en-US" sz="1100"/>
            <a:t>	~Number of contracted work days and instructional days for certificated agreements.</a:t>
          </a:r>
        </a:p>
        <a:p>
          <a:r>
            <a:rPr lang="en-US" sz="1100"/>
            <a:t>	~Please provide an breakdown</a:t>
          </a:r>
          <a:r>
            <a:rPr lang="en-US" sz="1100" baseline="0"/>
            <a:t> </a:t>
          </a:r>
          <a:r>
            <a:rPr lang="en-US" sz="1100"/>
            <a:t>of employer</a:t>
          </a:r>
          <a:r>
            <a:rPr lang="en-US" sz="1100" baseline="0"/>
            <a:t> portion of </a:t>
          </a:r>
          <a:r>
            <a:rPr lang="en-US" sz="1100"/>
            <a:t>Health</a:t>
          </a:r>
          <a:r>
            <a:rPr lang="en-US" sz="1100" baseline="0"/>
            <a:t> and Welfare Benefits</a:t>
          </a:r>
          <a:endParaRPr lang="en-US" sz="1100"/>
        </a:p>
        <a:p>
          <a:endParaRPr lang="en-US" sz="1100"/>
        </a:p>
        <a:p>
          <a:r>
            <a:rPr lang="en-US" sz="1100"/>
            <a:t>Please submit all documentation and disclosures 10 working</a:t>
          </a:r>
          <a:r>
            <a:rPr lang="en-US" sz="1100" baseline="0"/>
            <a:t> </a:t>
          </a:r>
          <a:r>
            <a:rPr lang="en-US" sz="1100"/>
            <a:t>days before the board meeting in which the agreement will be approved.</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409"/>
  <sheetViews>
    <sheetView showGridLines="0" tabSelected="1" zoomScale="80" zoomScaleNormal="80" zoomScalePageLayoutView="150" workbookViewId="0">
      <selection activeCell="R8" sqref="R8"/>
    </sheetView>
  </sheetViews>
  <sheetFormatPr defaultColWidth="8.81640625" defaultRowHeight="13" x14ac:dyDescent="0.3"/>
  <cols>
    <col min="1" max="1" width="10.36328125" style="9" customWidth="1"/>
    <col min="3" max="3" width="5.36328125" customWidth="1"/>
    <col min="4" max="4" width="9.453125" customWidth="1"/>
    <col min="5" max="5" width="17.453125" customWidth="1"/>
    <col min="6" max="6" width="16.453125" customWidth="1"/>
    <col min="7" max="7" width="16.36328125" customWidth="1"/>
    <col min="8" max="8" width="20.453125" customWidth="1"/>
    <col min="9" max="9" width="12.81640625" bestFit="1" customWidth="1"/>
  </cols>
  <sheetData>
    <row r="1" spans="1:8" ht="35" customHeight="1" x14ac:dyDescent="0.25">
      <c r="A1" s="437" t="s">
        <v>312</v>
      </c>
      <c r="B1" s="437"/>
      <c r="C1" s="437"/>
      <c r="D1" s="437"/>
      <c r="E1" s="437"/>
      <c r="F1" s="437"/>
      <c r="G1" s="437"/>
      <c r="H1" s="437"/>
    </row>
    <row r="2" spans="1:8" ht="12.5" x14ac:dyDescent="0.25">
      <c r="A2" s="251" t="s">
        <v>278</v>
      </c>
      <c r="B2" s="252"/>
      <c r="C2" s="252"/>
      <c r="D2" s="252"/>
      <c r="E2" s="252"/>
      <c r="F2" s="252"/>
      <c r="G2" s="252"/>
      <c r="H2" s="253"/>
    </row>
    <row r="3" spans="1:8" ht="12.5" x14ac:dyDescent="0.25">
      <c r="A3" s="254"/>
      <c r="B3" s="249"/>
      <c r="C3" s="249"/>
      <c r="D3" s="249"/>
      <c r="E3" s="249"/>
      <c r="F3" s="249"/>
      <c r="G3" s="249"/>
      <c r="H3" s="255"/>
    </row>
    <row r="4" spans="1:8" ht="12.5" x14ac:dyDescent="0.25">
      <c r="A4" s="254"/>
      <c r="B4" s="249"/>
      <c r="C4" s="249"/>
      <c r="D4" s="249"/>
      <c r="E4" s="249"/>
      <c r="F4" s="249"/>
      <c r="G4" s="249"/>
      <c r="H4" s="255"/>
    </row>
    <row r="5" spans="1:8" ht="3" customHeight="1" x14ac:dyDescent="0.25">
      <c r="A5" s="254"/>
      <c r="B5" s="433"/>
      <c r="C5" s="433"/>
      <c r="D5" s="433"/>
      <c r="E5" s="433"/>
      <c r="F5" s="433"/>
      <c r="G5" s="433"/>
      <c r="H5" s="255"/>
    </row>
    <row r="6" spans="1:8" ht="119.5" customHeight="1" x14ac:dyDescent="0.3">
      <c r="A6" s="439"/>
      <c r="B6" s="438"/>
      <c r="C6" s="438"/>
      <c r="D6" s="438"/>
      <c r="E6" s="438"/>
      <c r="F6" s="438"/>
      <c r="G6" s="438"/>
      <c r="H6" s="440"/>
    </row>
    <row r="7" spans="1:8" ht="60.5" customHeight="1" x14ac:dyDescent="0.3">
      <c r="A7" s="434"/>
      <c r="B7" s="435"/>
      <c r="C7" s="435"/>
      <c r="D7" s="435"/>
      <c r="E7" s="435"/>
      <c r="F7" s="435"/>
      <c r="G7" s="435"/>
      <c r="H7" s="436"/>
    </row>
    <row r="8" spans="1:8" ht="38" customHeight="1" x14ac:dyDescent="0.3">
      <c r="A8" s="14" t="s">
        <v>43</v>
      </c>
      <c r="B8" s="11"/>
      <c r="C8" s="11"/>
      <c r="D8" s="11"/>
      <c r="E8" s="11"/>
      <c r="F8" s="11"/>
      <c r="G8" s="11"/>
      <c r="H8" s="11"/>
    </row>
    <row r="10" spans="1:8" x14ac:dyDescent="0.3">
      <c r="A10" s="9" t="s">
        <v>44</v>
      </c>
      <c r="C10" s="273" t="s">
        <v>128</v>
      </c>
      <c r="D10" s="274"/>
      <c r="E10" s="274"/>
      <c r="F10" s="275"/>
      <c r="G10" t="s">
        <v>45</v>
      </c>
      <c r="H10" s="11"/>
    </row>
    <row r="11" spans="1:8" x14ac:dyDescent="0.3">
      <c r="C11" s="11"/>
      <c r="D11" s="11"/>
      <c r="E11" s="11"/>
      <c r="F11" s="11"/>
      <c r="G11" s="11"/>
      <c r="H11" s="11"/>
    </row>
    <row r="12" spans="1:8" x14ac:dyDescent="0.3">
      <c r="A12" s="9" t="s">
        <v>46</v>
      </c>
      <c r="C12" s="273" t="s">
        <v>129</v>
      </c>
      <c r="D12" s="274"/>
      <c r="E12" s="274"/>
      <c r="F12" s="275"/>
      <c r="G12" t="s">
        <v>131</v>
      </c>
      <c r="H12" s="11"/>
    </row>
    <row r="13" spans="1:8" x14ac:dyDescent="0.3">
      <c r="C13" s="11"/>
      <c r="D13" s="11"/>
      <c r="E13" s="11"/>
      <c r="F13" s="11"/>
      <c r="G13" s="11"/>
      <c r="H13" s="11"/>
    </row>
    <row r="14" spans="1:8" x14ac:dyDescent="0.3">
      <c r="A14" s="9" t="s">
        <v>108</v>
      </c>
      <c r="G14" s="117" t="s">
        <v>109</v>
      </c>
      <c r="H14" s="168" t="s">
        <v>169</v>
      </c>
    </row>
    <row r="15" spans="1:8" x14ac:dyDescent="0.3">
      <c r="A15" s="9" t="s">
        <v>170</v>
      </c>
      <c r="G15" s="196"/>
      <c r="H15" s="79" t="str">
        <f>IFERROR(H14+45,"")</f>
        <v/>
      </c>
    </row>
    <row r="16" spans="1:8" x14ac:dyDescent="0.3">
      <c r="A16" s="9" t="s">
        <v>308</v>
      </c>
      <c r="G16" s="117" t="s">
        <v>109</v>
      </c>
      <c r="H16" s="168" t="s">
        <v>169</v>
      </c>
    </row>
    <row r="17" spans="1:8" x14ac:dyDescent="0.3">
      <c r="A17" s="205" t="s">
        <v>47</v>
      </c>
      <c r="B17" s="206"/>
      <c r="C17" s="206"/>
      <c r="D17" s="206"/>
      <c r="E17" s="206"/>
      <c r="F17" s="206"/>
      <c r="G17" s="206"/>
      <c r="H17" s="207"/>
    </row>
    <row r="18" spans="1:8" ht="3" customHeight="1" x14ac:dyDescent="0.3"/>
    <row r="19" spans="1:8" x14ac:dyDescent="0.3">
      <c r="A19" s="9" t="s">
        <v>48</v>
      </c>
      <c r="B19" s="9" t="s">
        <v>49</v>
      </c>
    </row>
    <row r="20" spans="1:8" x14ac:dyDescent="0.3">
      <c r="B20" s="81" t="s">
        <v>275</v>
      </c>
    </row>
    <row r="21" spans="1:8" x14ac:dyDescent="0.3">
      <c r="B21" t="s">
        <v>63</v>
      </c>
    </row>
    <row r="22" spans="1:8" x14ac:dyDescent="0.3">
      <c r="B22" t="s">
        <v>53</v>
      </c>
    </row>
    <row r="23" spans="1:8" x14ac:dyDescent="0.3">
      <c r="B23" s="12" t="s">
        <v>276</v>
      </c>
      <c r="H23" s="126" t="s">
        <v>102</v>
      </c>
    </row>
    <row r="24" spans="1:8" x14ac:dyDescent="0.3">
      <c r="B24" t="s">
        <v>50</v>
      </c>
      <c r="D24" s="208" t="s">
        <v>277</v>
      </c>
      <c r="E24" s="209"/>
      <c r="F24" s="210"/>
      <c r="G24" s="39" t="s">
        <v>54</v>
      </c>
      <c r="H24" s="200">
        <v>0</v>
      </c>
    </row>
    <row r="25" spans="1:8" ht="6.75" customHeight="1" x14ac:dyDescent="0.3">
      <c r="G25" t="s">
        <v>54</v>
      </c>
    </row>
    <row r="26" spans="1:8" x14ac:dyDescent="0.3">
      <c r="B26" s="52" t="s">
        <v>218</v>
      </c>
      <c r="D26" s="208" t="s">
        <v>277</v>
      </c>
      <c r="E26" s="209"/>
      <c r="F26" s="210"/>
      <c r="G26" s="39"/>
      <c r="H26" s="200">
        <v>0</v>
      </c>
    </row>
    <row r="27" spans="1:8" ht="6.75" customHeight="1" x14ac:dyDescent="0.3"/>
    <row r="28" spans="1:8" x14ac:dyDescent="0.3">
      <c r="A28" s="9" t="s">
        <v>27</v>
      </c>
      <c r="B28" s="9" t="s">
        <v>28</v>
      </c>
    </row>
    <row r="29" spans="1:8" x14ac:dyDescent="0.3">
      <c r="B29" t="s">
        <v>110</v>
      </c>
      <c r="G29" t="s">
        <v>112</v>
      </c>
      <c r="H29" s="168" t="s">
        <v>169</v>
      </c>
    </row>
    <row r="30" spans="1:8" x14ac:dyDescent="0.3">
      <c r="B30" t="s">
        <v>111</v>
      </c>
      <c r="G30" t="s">
        <v>113</v>
      </c>
      <c r="H30" s="168" t="s">
        <v>169</v>
      </c>
    </row>
    <row r="31" spans="1:8" ht="6" customHeight="1" x14ac:dyDescent="0.3"/>
    <row r="32" spans="1:8" x14ac:dyDescent="0.3">
      <c r="B32" t="s">
        <v>26</v>
      </c>
    </row>
    <row r="33" spans="1:8" x14ac:dyDescent="0.3">
      <c r="E33" s="201" t="s">
        <v>51</v>
      </c>
      <c r="F33" s="165"/>
      <c r="G33" s="165"/>
      <c r="H33" s="166"/>
    </row>
    <row r="34" spans="1:8" x14ac:dyDescent="0.3">
      <c r="E34" s="199" t="s">
        <v>219</v>
      </c>
      <c r="F34" s="167"/>
      <c r="G34" s="167"/>
      <c r="H34" s="167"/>
    </row>
    <row r="35" spans="1:8" x14ac:dyDescent="0.3">
      <c r="B35" s="317" t="s">
        <v>233</v>
      </c>
      <c r="C35" s="317"/>
      <c r="D35" s="318"/>
      <c r="E35" s="304"/>
      <c r="F35" s="305"/>
      <c r="G35" s="305"/>
      <c r="H35" s="306"/>
    </row>
    <row r="36" spans="1:8" x14ac:dyDescent="0.3">
      <c r="B36" s="47"/>
      <c r="E36" s="307"/>
      <c r="F36" s="308"/>
      <c r="G36" s="308"/>
      <c r="H36" s="309"/>
    </row>
    <row r="37" spans="1:8" x14ac:dyDescent="0.3">
      <c r="B37" s="47"/>
      <c r="E37" s="310"/>
      <c r="F37" s="311"/>
      <c r="G37" s="311"/>
      <c r="H37" s="312"/>
    </row>
    <row r="38" spans="1:8" x14ac:dyDescent="0.3">
      <c r="A38" s="205" t="s">
        <v>52</v>
      </c>
      <c r="B38" s="206"/>
      <c r="C38" s="206"/>
      <c r="D38" s="206"/>
      <c r="E38" s="206"/>
      <c r="F38" s="206"/>
      <c r="G38" s="206"/>
      <c r="H38" s="207"/>
    </row>
    <row r="39" spans="1:8" ht="7.5" customHeight="1" x14ac:dyDescent="0.3"/>
    <row r="40" spans="1:8" x14ac:dyDescent="0.3">
      <c r="A40" s="9" t="s">
        <v>5</v>
      </c>
      <c r="B40" s="9" t="s">
        <v>137</v>
      </c>
    </row>
    <row r="41" spans="1:8" x14ac:dyDescent="0.3">
      <c r="B41" s="145" t="s">
        <v>279</v>
      </c>
    </row>
    <row r="42" spans="1:8" ht="5.25" customHeight="1" x14ac:dyDescent="0.3"/>
    <row r="43" spans="1:8" x14ac:dyDescent="0.3">
      <c r="B43" s="52" t="s">
        <v>280</v>
      </c>
    </row>
    <row r="44" spans="1:8" x14ac:dyDescent="0.3">
      <c r="B44" s="59" t="s">
        <v>142</v>
      </c>
      <c r="H44" s="163">
        <v>0</v>
      </c>
    </row>
    <row r="45" spans="1:8" ht="6.75" customHeight="1" x14ac:dyDescent="0.3"/>
    <row r="46" spans="1:8" x14ac:dyDescent="0.3">
      <c r="B46" s="52" t="s">
        <v>281</v>
      </c>
    </row>
    <row r="47" spans="1:8" ht="26.25" customHeight="1" x14ac:dyDescent="0.3">
      <c r="B47" s="261" t="s">
        <v>143</v>
      </c>
      <c r="C47" s="261"/>
      <c r="D47" s="261"/>
      <c r="E47" s="261"/>
      <c r="F47" s="261"/>
      <c r="G47" s="272"/>
      <c r="H47" s="163">
        <v>0</v>
      </c>
    </row>
    <row r="48" spans="1:8" ht="3.75" customHeight="1" x14ac:dyDescent="0.3"/>
    <row r="49" spans="2:8" x14ac:dyDescent="0.3">
      <c r="C49" t="s">
        <v>132</v>
      </c>
      <c r="H49" s="85">
        <f>+H47-H44</f>
        <v>0</v>
      </c>
    </row>
    <row r="50" spans="2:8" x14ac:dyDescent="0.3">
      <c r="C50" t="s">
        <v>133</v>
      </c>
      <c r="H50" s="82" t="e">
        <f>+H49/H44</f>
        <v>#DIV/0!</v>
      </c>
    </row>
    <row r="51" spans="2:8" ht="8.25" customHeight="1" x14ac:dyDescent="0.3"/>
    <row r="52" spans="2:8" x14ac:dyDescent="0.3">
      <c r="B52" s="19" t="s">
        <v>282</v>
      </c>
      <c r="C52" s="3"/>
      <c r="D52" s="3"/>
      <c r="E52" s="3"/>
      <c r="F52" s="3"/>
      <c r="G52" s="3"/>
      <c r="H52" s="4"/>
    </row>
    <row r="53" spans="2:8" x14ac:dyDescent="0.3">
      <c r="B53" s="5" t="s">
        <v>12</v>
      </c>
      <c r="H53" s="6"/>
    </row>
    <row r="54" spans="2:8" ht="6.75" customHeight="1" x14ac:dyDescent="0.3">
      <c r="B54" s="5"/>
      <c r="H54" s="6"/>
    </row>
    <row r="55" spans="2:8" x14ac:dyDescent="0.3">
      <c r="B55" s="5"/>
      <c r="C55" s="75" t="s">
        <v>134</v>
      </c>
      <c r="H55" s="6"/>
    </row>
    <row r="56" spans="2:8" x14ac:dyDescent="0.3">
      <c r="B56" s="5"/>
      <c r="C56" t="s">
        <v>135</v>
      </c>
      <c r="G56" s="164">
        <v>0</v>
      </c>
      <c r="H56" s="6" t="s">
        <v>3</v>
      </c>
    </row>
    <row r="57" spans="2:8" ht="5.25" customHeight="1" x14ac:dyDescent="0.3">
      <c r="B57" s="5"/>
      <c r="G57" s="172"/>
      <c r="H57" s="6"/>
    </row>
    <row r="58" spans="2:8" ht="26.25" customHeight="1" x14ac:dyDescent="0.3">
      <c r="B58" s="5"/>
      <c r="C58" s="220" t="s">
        <v>231</v>
      </c>
      <c r="D58" s="221"/>
      <c r="E58" s="221"/>
      <c r="F58" s="222"/>
      <c r="G58" s="164">
        <v>0</v>
      </c>
      <c r="H58" s="6" t="s">
        <v>3</v>
      </c>
    </row>
    <row r="59" spans="2:8" ht="7.5" customHeight="1" x14ac:dyDescent="0.3">
      <c r="B59" s="5"/>
      <c r="G59" s="159"/>
      <c r="H59" s="40"/>
    </row>
    <row r="60" spans="2:8" x14ac:dyDescent="0.3">
      <c r="B60" s="5"/>
      <c r="C60" s="75" t="s">
        <v>13</v>
      </c>
      <c r="G60" s="159"/>
      <c r="H60" s="40"/>
    </row>
    <row r="61" spans="2:8" x14ac:dyDescent="0.3">
      <c r="B61" s="5"/>
      <c r="C61" s="52" t="s">
        <v>302</v>
      </c>
      <c r="G61" s="164">
        <v>0</v>
      </c>
      <c r="H61" s="6" t="s">
        <v>3</v>
      </c>
    </row>
    <row r="62" spans="2:8" ht="8.25" customHeight="1" x14ac:dyDescent="0.3">
      <c r="B62" s="5"/>
      <c r="H62" s="40"/>
    </row>
    <row r="63" spans="2:8" x14ac:dyDescent="0.3">
      <c r="B63" s="5"/>
      <c r="C63" s="9" t="s">
        <v>136</v>
      </c>
      <c r="D63" s="9"/>
      <c r="E63" s="9"/>
      <c r="F63" s="9"/>
      <c r="H63" s="41"/>
    </row>
    <row r="64" spans="2:8" x14ac:dyDescent="0.3">
      <c r="B64" s="7"/>
      <c r="C64" s="20" t="s">
        <v>14</v>
      </c>
      <c r="D64" s="20"/>
      <c r="E64" s="20"/>
      <c r="F64" s="20"/>
      <c r="G64" s="83">
        <f>+G56+G61+G58</f>
        <v>0</v>
      </c>
      <c r="H64" s="173" t="s">
        <v>3</v>
      </c>
    </row>
    <row r="65" spans="1:8" ht="7.5" customHeight="1" thickBot="1" x14ac:dyDescent="0.35">
      <c r="C65" s="9"/>
      <c r="D65" s="9"/>
      <c r="E65" s="9"/>
      <c r="F65" s="9"/>
      <c r="G65" s="121"/>
      <c r="H65" s="9"/>
    </row>
    <row r="66" spans="1:8" ht="13.5" thickBot="1" x14ac:dyDescent="0.35">
      <c r="B66" s="9" t="s">
        <v>283</v>
      </c>
      <c r="C66" s="9"/>
      <c r="D66" s="9"/>
      <c r="E66" s="9"/>
      <c r="F66" s="9"/>
      <c r="G66" s="121"/>
      <c r="H66" s="202">
        <v>0</v>
      </c>
    </row>
    <row r="67" spans="1:8" ht="13.5" thickBot="1" x14ac:dyDescent="0.35">
      <c r="B67" s="9" t="s">
        <v>284</v>
      </c>
      <c r="C67" s="9"/>
      <c r="D67" s="9"/>
      <c r="E67" s="9"/>
      <c r="F67" s="9"/>
      <c r="G67" s="121"/>
      <c r="H67" s="202">
        <v>0</v>
      </c>
    </row>
    <row r="68" spans="1:8" ht="13.5" customHeight="1" thickBot="1" x14ac:dyDescent="0.35">
      <c r="B68" s="9" t="s">
        <v>230</v>
      </c>
      <c r="H68" s="202">
        <v>0</v>
      </c>
    </row>
    <row r="69" spans="1:8" ht="25.5" customHeight="1" x14ac:dyDescent="0.3">
      <c r="A69" s="9" t="s">
        <v>4</v>
      </c>
      <c r="B69" s="9" t="s">
        <v>197</v>
      </c>
    </row>
    <row r="70" spans="1:8" x14ac:dyDescent="0.3">
      <c r="B70" t="s">
        <v>138</v>
      </c>
    </row>
    <row r="71" spans="1:8" ht="7.5" customHeight="1" x14ac:dyDescent="0.3"/>
    <row r="72" spans="1:8" x14ac:dyDescent="0.3">
      <c r="B72" s="145" t="s">
        <v>235</v>
      </c>
    </row>
    <row r="73" spans="1:8" x14ac:dyDescent="0.3">
      <c r="B73" t="s">
        <v>15</v>
      </c>
    </row>
    <row r="74" spans="1:8" ht="6.75" customHeight="1" x14ac:dyDescent="0.3"/>
    <row r="75" spans="1:8" x14ac:dyDescent="0.3">
      <c r="B75" t="s">
        <v>139</v>
      </c>
    </row>
    <row r="76" spans="1:8" x14ac:dyDescent="0.3">
      <c r="C76" t="s">
        <v>6</v>
      </c>
      <c r="H76" s="163">
        <v>0</v>
      </c>
    </row>
    <row r="77" spans="1:8" x14ac:dyDescent="0.3">
      <c r="C77" t="s">
        <v>7</v>
      </c>
      <c r="H77" s="163">
        <v>0</v>
      </c>
    </row>
    <row r="78" spans="1:8" x14ac:dyDescent="0.3">
      <c r="C78" t="s">
        <v>140</v>
      </c>
      <c r="H78" s="84">
        <f>+H77-H76</f>
        <v>0</v>
      </c>
    </row>
    <row r="79" spans="1:8" x14ac:dyDescent="0.3">
      <c r="C79" t="s">
        <v>141</v>
      </c>
      <c r="H79" s="86" t="e">
        <f>+H78/H76</f>
        <v>#DIV/0!</v>
      </c>
    </row>
    <row r="80" spans="1:8" ht="6.75" customHeight="1" x14ac:dyDescent="0.3"/>
    <row r="81" spans="2:8" x14ac:dyDescent="0.3">
      <c r="B81" s="145" t="s">
        <v>236</v>
      </c>
    </row>
    <row r="82" spans="2:8" x14ac:dyDescent="0.3">
      <c r="B82" t="s">
        <v>144</v>
      </c>
    </row>
    <row r="83" spans="2:8" x14ac:dyDescent="0.3">
      <c r="C83" s="52" t="s">
        <v>6</v>
      </c>
      <c r="H83" s="163">
        <v>0</v>
      </c>
    </row>
    <row r="84" spans="2:8" x14ac:dyDescent="0.3">
      <c r="C84" t="s">
        <v>7</v>
      </c>
      <c r="H84" s="163">
        <v>0</v>
      </c>
    </row>
    <row r="85" spans="2:8" x14ac:dyDescent="0.3">
      <c r="C85" t="s">
        <v>140</v>
      </c>
      <c r="H85" s="84">
        <f>SUM(H84-H83)</f>
        <v>0</v>
      </c>
    </row>
    <row r="86" spans="2:8" x14ac:dyDescent="0.3">
      <c r="C86" t="s">
        <v>141</v>
      </c>
      <c r="H86" s="86" t="e">
        <f>+H85/H83</f>
        <v>#DIV/0!</v>
      </c>
    </row>
    <row r="87" spans="2:8" ht="8.25" customHeight="1" thickBot="1" x14ac:dyDescent="0.35"/>
    <row r="88" spans="2:8" x14ac:dyDescent="0.3">
      <c r="B88" s="320" t="s">
        <v>285</v>
      </c>
      <c r="C88" s="321"/>
      <c r="D88" s="321"/>
      <c r="E88" s="321"/>
      <c r="F88" s="321"/>
      <c r="G88" s="321"/>
      <c r="H88" s="322"/>
    </row>
    <row r="89" spans="2:8" ht="15.75" customHeight="1" x14ac:dyDescent="0.3">
      <c r="B89" s="323"/>
      <c r="C89" s="324"/>
      <c r="D89" s="324"/>
      <c r="E89" s="324"/>
      <c r="F89" s="324"/>
      <c r="G89" s="324"/>
      <c r="H89" s="325"/>
    </row>
    <row r="90" spans="2:8" x14ac:dyDescent="0.3">
      <c r="B90" s="333"/>
      <c r="C90" s="334"/>
      <c r="D90" s="334"/>
      <c r="E90" s="334"/>
      <c r="F90" s="334"/>
      <c r="G90" s="334"/>
      <c r="H90" s="335"/>
    </row>
    <row r="91" spans="2:8" x14ac:dyDescent="0.3">
      <c r="B91" s="336"/>
      <c r="C91" s="337"/>
      <c r="D91" s="337"/>
      <c r="E91" s="337"/>
      <c r="F91" s="337"/>
      <c r="G91" s="337"/>
      <c r="H91" s="338"/>
    </row>
    <row r="92" spans="2:8" ht="30" customHeight="1" x14ac:dyDescent="0.3">
      <c r="B92" s="339"/>
      <c r="C92" s="340"/>
      <c r="D92" s="340"/>
      <c r="E92" s="340"/>
      <c r="F92" s="340"/>
      <c r="G92" s="340"/>
      <c r="H92" s="341"/>
    </row>
    <row r="93" spans="2:8" x14ac:dyDescent="0.3">
      <c r="B93" s="175"/>
      <c r="C93" s="174" t="s">
        <v>119</v>
      </c>
      <c r="D93" s="3"/>
      <c r="E93" s="3"/>
      <c r="F93" s="3"/>
      <c r="G93" s="163">
        <v>0</v>
      </c>
      <c r="H93" s="176"/>
    </row>
    <row r="94" spans="2:8" x14ac:dyDescent="0.3">
      <c r="B94" s="67"/>
      <c r="C94" s="47" t="s">
        <v>120</v>
      </c>
      <c r="G94" s="163">
        <v>0</v>
      </c>
      <c r="H94" s="68"/>
    </row>
    <row r="95" spans="2:8" ht="27.75" customHeight="1" thickBot="1" x14ac:dyDescent="0.35">
      <c r="B95" s="69"/>
      <c r="C95" s="213" t="s">
        <v>232</v>
      </c>
      <c r="D95" s="214"/>
      <c r="E95" s="214"/>
      <c r="F95" s="215"/>
      <c r="G95" s="87">
        <f>SUM(G94-G93)</f>
        <v>0</v>
      </c>
      <c r="H95" s="88" t="e">
        <f>SUM(G94-G93)/G93</f>
        <v>#DIV/0!</v>
      </c>
    </row>
    <row r="97" spans="1:8" x14ac:dyDescent="0.3">
      <c r="A97" s="22" t="s">
        <v>145</v>
      </c>
      <c r="B97" s="23"/>
      <c r="C97" s="23"/>
      <c r="D97" s="23"/>
      <c r="E97" s="23"/>
      <c r="F97" s="23"/>
      <c r="G97" s="23"/>
      <c r="H97" s="24"/>
    </row>
    <row r="98" spans="1:8" x14ac:dyDescent="0.3">
      <c r="A98" s="25" t="s">
        <v>122</v>
      </c>
      <c r="B98" s="26"/>
      <c r="C98" s="26"/>
      <c r="D98" s="26"/>
      <c r="E98" s="26"/>
      <c r="F98" s="26"/>
      <c r="G98" s="26"/>
      <c r="H98" s="27"/>
    </row>
    <row r="100" spans="1:8" x14ac:dyDescent="0.3">
      <c r="A100" s="9" t="s">
        <v>56</v>
      </c>
      <c r="B100" s="319" t="s">
        <v>234</v>
      </c>
      <c r="C100" s="319"/>
      <c r="D100" s="319"/>
      <c r="E100" s="319"/>
      <c r="F100" s="319"/>
      <c r="G100" s="319"/>
      <c r="H100" s="319"/>
    </row>
    <row r="101" spans="1:8" x14ac:dyDescent="0.3">
      <c r="B101" t="s">
        <v>146</v>
      </c>
    </row>
    <row r="102" spans="1:8" x14ac:dyDescent="0.3">
      <c r="B102" s="145" t="s">
        <v>237</v>
      </c>
    </row>
    <row r="104" spans="1:8" x14ac:dyDescent="0.3">
      <c r="C104" t="s">
        <v>9</v>
      </c>
      <c r="G104" s="58">
        <f>+H44</f>
        <v>0</v>
      </c>
      <c r="H104" s="42" t="s">
        <v>54</v>
      </c>
    </row>
    <row r="105" spans="1:8" x14ac:dyDescent="0.3">
      <c r="C105" t="s">
        <v>10</v>
      </c>
      <c r="G105" s="58">
        <f>+H76+H83</f>
        <v>0</v>
      </c>
      <c r="H105" s="43" t="s">
        <v>54</v>
      </c>
    </row>
    <row r="106" spans="1:8" x14ac:dyDescent="0.3">
      <c r="D106" t="s">
        <v>11</v>
      </c>
      <c r="H106" s="58">
        <f>+G104+G105</f>
        <v>0</v>
      </c>
    </row>
    <row r="107" spans="1:8" ht="7.5" customHeight="1" x14ac:dyDescent="0.3"/>
    <row r="108" spans="1:8" x14ac:dyDescent="0.3">
      <c r="B108" t="s">
        <v>147</v>
      </c>
    </row>
    <row r="109" spans="1:8" x14ac:dyDescent="0.3">
      <c r="B109" s="261" t="s">
        <v>238</v>
      </c>
      <c r="C109" s="261"/>
      <c r="D109" s="261"/>
      <c r="E109" s="261"/>
      <c r="F109" s="261"/>
      <c r="G109" s="261"/>
      <c r="H109" s="261"/>
    </row>
    <row r="110" spans="1:8" ht="6" customHeight="1" x14ac:dyDescent="0.3"/>
    <row r="111" spans="1:8" x14ac:dyDescent="0.3">
      <c r="C111" t="s">
        <v>9</v>
      </c>
      <c r="G111" s="58">
        <f>+H47</f>
        <v>0</v>
      </c>
      <c r="H111" s="42" t="s">
        <v>54</v>
      </c>
    </row>
    <row r="112" spans="1:8" x14ac:dyDescent="0.3">
      <c r="C112" t="s">
        <v>10</v>
      </c>
      <c r="G112" s="58">
        <f>+H77+H84</f>
        <v>0</v>
      </c>
      <c r="H112" s="43" t="s">
        <v>54</v>
      </c>
    </row>
    <row r="113" spans="1:8" x14ac:dyDescent="0.3">
      <c r="D113" t="s">
        <v>11</v>
      </c>
      <c r="H113" s="58">
        <f>+G111+G112</f>
        <v>0</v>
      </c>
    </row>
    <row r="114" spans="1:8" ht="9" customHeight="1" thickBot="1" x14ac:dyDescent="0.35"/>
    <row r="115" spans="1:8" ht="5.25" customHeight="1" x14ac:dyDescent="0.3">
      <c r="B115" s="72"/>
      <c r="C115" s="65"/>
      <c r="D115" s="65"/>
      <c r="E115" s="65"/>
      <c r="F115" s="65"/>
      <c r="G115" s="65"/>
      <c r="H115" s="66"/>
    </row>
    <row r="116" spans="1:8" x14ac:dyDescent="0.3">
      <c r="B116" s="67"/>
      <c r="C116" s="9" t="s">
        <v>148</v>
      </c>
      <c r="D116" s="9"/>
      <c r="E116" s="9"/>
      <c r="F116" s="9"/>
      <c r="H116" s="89">
        <f>+H113-H106</f>
        <v>0</v>
      </c>
    </row>
    <row r="117" spans="1:8" ht="13.5" customHeight="1" x14ac:dyDescent="0.3">
      <c r="B117" s="67"/>
      <c r="C117" s="70" t="s">
        <v>125</v>
      </c>
      <c r="D117" s="9"/>
      <c r="E117" s="9"/>
      <c r="F117" s="9"/>
      <c r="H117" s="73"/>
    </row>
    <row r="118" spans="1:8" x14ac:dyDescent="0.3">
      <c r="B118" s="67"/>
      <c r="C118" s="9" t="s">
        <v>149</v>
      </c>
      <c r="D118" s="9"/>
      <c r="E118" s="9"/>
      <c r="F118" s="9"/>
      <c r="H118" s="90" t="e">
        <f>+H116/H106</f>
        <v>#DIV/0!</v>
      </c>
    </row>
    <row r="119" spans="1:8" ht="9" customHeight="1" x14ac:dyDescent="0.3">
      <c r="B119" s="67"/>
      <c r="C119" s="9"/>
      <c r="D119" s="9"/>
      <c r="E119" s="9"/>
      <c r="F119" s="9"/>
      <c r="H119" s="73"/>
    </row>
    <row r="120" spans="1:8" ht="29.25" customHeight="1" thickBot="1" x14ac:dyDescent="0.35">
      <c r="B120" s="69"/>
      <c r="C120" s="258" t="s">
        <v>198</v>
      </c>
      <c r="D120" s="258"/>
      <c r="E120" s="258"/>
      <c r="F120" s="258"/>
      <c r="G120" s="259"/>
      <c r="H120" s="74" t="e">
        <f>SUM(G104*0.01)*(H76/H44)+(G104*0.01)</f>
        <v>#DIV/0!</v>
      </c>
    </row>
    <row r="121" spans="1:8" x14ac:dyDescent="0.3">
      <c r="A121" s="205" t="s">
        <v>55</v>
      </c>
      <c r="B121" s="206"/>
      <c r="C121" s="206"/>
      <c r="D121" s="206"/>
      <c r="E121" s="206"/>
      <c r="F121" s="206"/>
      <c r="G121" s="206"/>
      <c r="H121" s="207"/>
    </row>
    <row r="122" spans="1:8" ht="9" customHeight="1" x14ac:dyDescent="0.3"/>
    <row r="123" spans="1:8" x14ac:dyDescent="0.3">
      <c r="A123" s="9" t="s">
        <v>8</v>
      </c>
      <c r="B123" s="271" t="s">
        <v>240</v>
      </c>
      <c r="C123" s="271"/>
      <c r="D123" s="271"/>
      <c r="E123" s="271"/>
      <c r="F123" s="271"/>
      <c r="G123" s="271"/>
      <c r="H123" s="271"/>
    </row>
    <row r="124" spans="1:8" x14ac:dyDescent="0.3">
      <c r="B124" s="271"/>
      <c r="C124" s="271"/>
      <c r="D124" s="271"/>
      <c r="E124" s="271"/>
      <c r="F124" s="271"/>
      <c r="G124" s="271"/>
      <c r="H124" s="271"/>
    </row>
    <row r="125" spans="1:8" ht="9.75" customHeight="1" x14ac:dyDescent="0.3">
      <c r="B125" s="145"/>
    </row>
    <row r="126" spans="1:8" s="10" customFormat="1" ht="27.75" customHeight="1" x14ac:dyDescent="0.3">
      <c r="A126" s="80"/>
      <c r="B126" s="260" t="s">
        <v>286</v>
      </c>
      <c r="C126" s="260"/>
      <c r="D126" s="260"/>
      <c r="E126" s="260"/>
      <c r="F126" s="260"/>
      <c r="G126" s="260"/>
      <c r="H126" s="260"/>
    </row>
    <row r="127" spans="1:8" x14ac:dyDescent="0.3">
      <c r="B127" s="262"/>
      <c r="C127" s="263"/>
      <c r="D127" s="263"/>
      <c r="E127" s="263"/>
      <c r="F127" s="263"/>
      <c r="G127" s="263"/>
      <c r="H127" s="264"/>
    </row>
    <row r="128" spans="1:8" x14ac:dyDescent="0.3">
      <c r="B128" s="265"/>
      <c r="C128" s="266"/>
      <c r="D128" s="266"/>
      <c r="E128" s="266"/>
      <c r="F128" s="266"/>
      <c r="G128" s="266"/>
      <c r="H128" s="267"/>
    </row>
    <row r="129" spans="2:8" x14ac:dyDescent="0.3">
      <c r="B129" s="265"/>
      <c r="C129" s="266"/>
      <c r="D129" s="266"/>
      <c r="E129" s="266"/>
      <c r="F129" s="266"/>
      <c r="G129" s="266"/>
      <c r="H129" s="267"/>
    </row>
    <row r="130" spans="2:8" x14ac:dyDescent="0.3">
      <c r="B130" s="265"/>
      <c r="C130" s="266"/>
      <c r="D130" s="266"/>
      <c r="E130" s="266"/>
      <c r="F130" s="266"/>
      <c r="G130" s="266"/>
      <c r="H130" s="267"/>
    </row>
    <row r="131" spans="2:8" x14ac:dyDescent="0.3">
      <c r="B131" s="265"/>
      <c r="C131" s="266"/>
      <c r="D131" s="266"/>
      <c r="E131" s="266"/>
      <c r="F131" s="266"/>
      <c r="G131" s="266"/>
      <c r="H131" s="267"/>
    </row>
    <row r="132" spans="2:8" x14ac:dyDescent="0.3">
      <c r="B132" s="268"/>
      <c r="C132" s="269"/>
      <c r="D132" s="269"/>
      <c r="E132" s="269"/>
      <c r="F132" s="269"/>
      <c r="G132" s="269"/>
      <c r="H132" s="270"/>
    </row>
    <row r="133" spans="2:8" ht="9" customHeight="1" x14ac:dyDescent="0.3"/>
    <row r="134" spans="2:8" ht="26.25" customHeight="1" x14ac:dyDescent="0.3">
      <c r="B134" s="260" t="s">
        <v>239</v>
      </c>
      <c r="C134" s="260"/>
      <c r="D134" s="260"/>
      <c r="E134" s="260"/>
      <c r="F134" s="260"/>
      <c r="G134" s="260"/>
      <c r="H134" s="260"/>
    </row>
    <row r="135" spans="2:8" x14ac:dyDescent="0.3">
      <c r="B135" s="262"/>
      <c r="C135" s="263"/>
      <c r="D135" s="263"/>
      <c r="E135" s="263"/>
      <c r="F135" s="263"/>
      <c r="G135" s="263"/>
      <c r="H135" s="264"/>
    </row>
    <row r="136" spans="2:8" x14ac:dyDescent="0.3">
      <c r="B136" s="265"/>
      <c r="C136" s="266"/>
      <c r="D136" s="266"/>
      <c r="E136" s="266"/>
      <c r="F136" s="266"/>
      <c r="G136" s="266"/>
      <c r="H136" s="267"/>
    </row>
    <row r="137" spans="2:8" x14ac:dyDescent="0.3">
      <c r="B137" s="265"/>
      <c r="C137" s="266"/>
      <c r="D137" s="266"/>
      <c r="E137" s="266"/>
      <c r="F137" s="266"/>
      <c r="G137" s="266"/>
      <c r="H137" s="267"/>
    </row>
    <row r="138" spans="2:8" x14ac:dyDescent="0.3">
      <c r="B138" s="265"/>
      <c r="C138" s="266"/>
      <c r="D138" s="266"/>
      <c r="E138" s="266"/>
      <c r="F138" s="266"/>
      <c r="G138" s="266"/>
      <c r="H138" s="267"/>
    </row>
    <row r="139" spans="2:8" x14ac:dyDescent="0.3">
      <c r="B139" s="265"/>
      <c r="C139" s="266"/>
      <c r="D139" s="266"/>
      <c r="E139" s="266"/>
      <c r="F139" s="266"/>
      <c r="G139" s="266"/>
      <c r="H139" s="267"/>
    </row>
    <row r="140" spans="2:8" x14ac:dyDescent="0.3">
      <c r="B140" s="268"/>
      <c r="C140" s="269"/>
      <c r="D140" s="269"/>
      <c r="E140" s="269"/>
      <c r="F140" s="269"/>
      <c r="G140" s="269"/>
      <c r="H140" s="270"/>
    </row>
    <row r="141" spans="2:8" ht="9" customHeight="1" x14ac:dyDescent="0.3"/>
    <row r="142" spans="2:8" ht="40.5" customHeight="1" x14ac:dyDescent="0.3">
      <c r="B142" s="260" t="s">
        <v>228</v>
      </c>
      <c r="C142" s="260"/>
      <c r="D142" s="260"/>
      <c r="E142" s="260"/>
      <c r="F142" s="260"/>
      <c r="G142" s="260"/>
      <c r="H142" s="260"/>
    </row>
    <row r="143" spans="2:8" x14ac:dyDescent="0.3">
      <c r="B143" s="262"/>
      <c r="C143" s="263"/>
      <c r="D143" s="263"/>
      <c r="E143" s="263"/>
      <c r="F143" s="263"/>
      <c r="G143" s="263"/>
      <c r="H143" s="264"/>
    </row>
    <row r="144" spans="2:8" x14ac:dyDescent="0.3">
      <c r="B144" s="265"/>
      <c r="C144" s="266"/>
      <c r="D144" s="266"/>
      <c r="E144" s="266"/>
      <c r="F144" s="266"/>
      <c r="G144" s="266"/>
      <c r="H144" s="267"/>
    </row>
    <row r="145" spans="1:8" x14ac:dyDescent="0.3">
      <c r="B145" s="265"/>
      <c r="C145" s="266"/>
      <c r="D145" s="266"/>
      <c r="E145" s="266"/>
      <c r="F145" s="266"/>
      <c r="G145" s="266"/>
      <c r="H145" s="267"/>
    </row>
    <row r="146" spans="1:8" x14ac:dyDescent="0.3">
      <c r="B146" s="265"/>
      <c r="C146" s="266"/>
      <c r="D146" s="266"/>
      <c r="E146" s="266"/>
      <c r="F146" s="266"/>
      <c r="G146" s="266"/>
      <c r="H146" s="267"/>
    </row>
    <row r="147" spans="1:8" x14ac:dyDescent="0.3">
      <c r="B147" s="265"/>
      <c r="C147" s="266"/>
      <c r="D147" s="266"/>
      <c r="E147" s="266"/>
      <c r="F147" s="266"/>
      <c r="G147" s="266"/>
      <c r="H147" s="267"/>
    </row>
    <row r="148" spans="1:8" x14ac:dyDescent="0.3">
      <c r="B148" s="265"/>
      <c r="C148" s="266"/>
      <c r="D148" s="266"/>
      <c r="E148" s="266"/>
      <c r="F148" s="266"/>
      <c r="G148" s="266"/>
      <c r="H148" s="267"/>
    </row>
    <row r="149" spans="1:8" x14ac:dyDescent="0.3">
      <c r="B149" s="265"/>
      <c r="C149" s="266"/>
      <c r="D149" s="266"/>
      <c r="E149" s="266"/>
      <c r="F149" s="266"/>
      <c r="G149" s="266"/>
      <c r="H149" s="267"/>
    </row>
    <row r="150" spans="1:8" x14ac:dyDescent="0.3">
      <c r="B150" s="268"/>
      <c r="C150" s="269"/>
      <c r="D150" s="269"/>
      <c r="E150" s="269"/>
      <c r="F150" s="269"/>
      <c r="G150" s="269"/>
      <c r="H150" s="270"/>
    </row>
    <row r="152" spans="1:8" x14ac:dyDescent="0.3">
      <c r="A152" s="9" t="s">
        <v>150</v>
      </c>
    </row>
    <row r="153" spans="1:8" x14ac:dyDescent="0.3">
      <c r="B153" s="190" t="s">
        <v>151</v>
      </c>
      <c r="C153" s="190"/>
      <c r="D153" s="190"/>
      <c r="E153" s="190"/>
      <c r="F153" s="190"/>
      <c r="G153" s="256">
        <f>SUM(H187+H192)</f>
        <v>0</v>
      </c>
      <c r="H153" s="257"/>
    </row>
    <row r="154" spans="1:8" x14ac:dyDescent="0.3">
      <c r="B154" s="191" t="s">
        <v>126</v>
      </c>
      <c r="C154" s="190"/>
      <c r="D154" s="190"/>
      <c r="E154" s="190"/>
      <c r="F154" s="190"/>
      <c r="G154" s="362">
        <v>0.03</v>
      </c>
      <c r="H154" s="363"/>
    </row>
    <row r="155" spans="1:8" ht="24" customHeight="1" x14ac:dyDescent="0.3">
      <c r="B155" s="217" t="s">
        <v>241</v>
      </c>
      <c r="C155" s="218"/>
      <c r="D155" s="218"/>
      <c r="E155" s="218"/>
      <c r="F155" s="219"/>
      <c r="G155" s="327">
        <f>SUM(G153*G154)</f>
        <v>0</v>
      </c>
      <c r="H155" s="328"/>
    </row>
    <row r="157" spans="1:8" x14ac:dyDescent="0.3">
      <c r="A157" s="205" t="s">
        <v>200</v>
      </c>
      <c r="B157" s="206"/>
      <c r="C157" s="206"/>
      <c r="D157" s="206"/>
      <c r="E157" s="206"/>
      <c r="F157" s="206"/>
      <c r="G157" s="206"/>
      <c r="H157" s="207"/>
    </row>
    <row r="158" spans="1:8" s="52" customFormat="1" ht="16.5" customHeight="1" x14ac:dyDescent="0.3">
      <c r="A158" s="45" t="s">
        <v>103</v>
      </c>
      <c r="B158" s="9" t="s">
        <v>114</v>
      </c>
      <c r="C158" s="9"/>
      <c r="D158" s="14"/>
      <c r="E158" s="14"/>
      <c r="F158" s="14"/>
      <c r="G158" s="9"/>
      <c r="H158" s="329" t="str">
        <f>H15</f>
        <v/>
      </c>
    </row>
    <row r="159" spans="1:8" s="52" customFormat="1" x14ac:dyDescent="0.3">
      <c r="A159" s="9"/>
      <c r="B159" s="216" t="s">
        <v>229</v>
      </c>
      <c r="C159" s="216"/>
      <c r="D159" s="216"/>
      <c r="E159" s="216"/>
      <c r="F159" s="216"/>
      <c r="G159" s="216"/>
      <c r="H159" s="330"/>
    </row>
    <row r="160" spans="1:8" s="52" customFormat="1" x14ac:dyDescent="0.3">
      <c r="A160" s="9"/>
      <c r="B160" s="9" t="s">
        <v>242</v>
      </c>
      <c r="C160" s="9"/>
      <c r="D160" s="91"/>
      <c r="E160" s="91"/>
      <c r="F160" s="91"/>
      <c r="G160" s="9"/>
      <c r="H160" s="331"/>
    </row>
    <row r="161" spans="1:8" s="52" customFormat="1" ht="3.75" customHeight="1" x14ac:dyDescent="0.3">
      <c r="A161" s="9"/>
      <c r="B161" s="9"/>
      <c r="C161" s="9"/>
      <c r="D161" s="91"/>
      <c r="E161" s="91"/>
      <c r="F161" s="91"/>
      <c r="G161" s="9"/>
      <c r="H161" s="171"/>
    </row>
    <row r="162" spans="1:8" s="52" customFormat="1" ht="27" customHeight="1" x14ac:dyDescent="0.3">
      <c r="A162" s="9"/>
      <c r="B162" s="216" t="s">
        <v>310</v>
      </c>
      <c r="C162" s="216"/>
      <c r="D162" s="216"/>
      <c r="E162" s="216"/>
      <c r="F162" s="326"/>
      <c r="G162" s="204" t="s">
        <v>311</v>
      </c>
      <c r="H162" s="203" t="s">
        <v>199</v>
      </c>
    </row>
    <row r="163" spans="1:8" s="52" customFormat="1" ht="6" customHeight="1" x14ac:dyDescent="0.3">
      <c r="A163" s="9"/>
      <c r="B163" s="9"/>
      <c r="C163" s="9"/>
      <c r="D163" s="91"/>
      <c r="E163" s="91"/>
      <c r="F163" s="91"/>
      <c r="G163" s="9"/>
      <c r="H163" s="9"/>
    </row>
    <row r="164" spans="1:8" s="52" customFormat="1" x14ac:dyDescent="0.3">
      <c r="A164" s="9"/>
      <c r="B164" s="9" t="s">
        <v>153</v>
      </c>
      <c r="C164" s="9"/>
      <c r="D164" s="91"/>
      <c r="E164" s="91"/>
      <c r="F164" s="91"/>
      <c r="G164" s="9"/>
      <c r="H164" s="9"/>
    </row>
    <row r="165" spans="1:8" s="52" customFormat="1" x14ac:dyDescent="0.3">
      <c r="A165" s="9"/>
      <c r="B165" s="9" t="s">
        <v>152</v>
      </c>
      <c r="C165" s="9"/>
      <c r="D165" s="91"/>
      <c r="E165" s="91"/>
      <c r="F165" s="91"/>
      <c r="G165" s="9"/>
      <c r="H165" s="9"/>
    </row>
    <row r="166" spans="1:8" ht="17" customHeight="1" x14ac:dyDescent="0.3">
      <c r="A166" s="9" t="s">
        <v>101</v>
      </c>
      <c r="B166" s="64" t="s">
        <v>221</v>
      </c>
    </row>
    <row r="167" spans="1:8" x14ac:dyDescent="0.3">
      <c r="B167" s="64" t="s">
        <v>220</v>
      </c>
    </row>
    <row r="168" spans="1:8" x14ac:dyDescent="0.3">
      <c r="B168" s="71" t="s">
        <v>287</v>
      </c>
    </row>
    <row r="169" spans="1:8" x14ac:dyDescent="0.3">
      <c r="B169" s="71" t="s">
        <v>288</v>
      </c>
    </row>
    <row r="170" spans="1:8" ht="15.75" customHeight="1" x14ac:dyDescent="0.35">
      <c r="B170" s="9"/>
      <c r="E170" s="159"/>
      <c r="F170" s="230" t="s">
        <v>226</v>
      </c>
      <c r="G170" s="231"/>
      <c r="H170" s="232"/>
    </row>
    <row r="171" spans="1:8" ht="12.5" x14ac:dyDescent="0.25">
      <c r="A171" s="223" t="s">
        <v>123</v>
      </c>
      <c r="B171" s="224"/>
      <c r="C171" s="224"/>
      <c r="D171" s="225"/>
      <c r="E171" s="161" t="s">
        <v>84</v>
      </c>
      <c r="F171" s="158" t="s">
        <v>85</v>
      </c>
      <c r="G171" s="158" t="s">
        <v>86</v>
      </c>
      <c r="H171" s="158" t="s">
        <v>87</v>
      </c>
    </row>
    <row r="172" spans="1:8" ht="59.25" customHeight="1" x14ac:dyDescent="0.25">
      <c r="A172" s="226"/>
      <c r="B172" s="227"/>
      <c r="C172" s="227"/>
      <c r="D172" s="227"/>
      <c r="E172" s="192" t="s">
        <v>104</v>
      </c>
      <c r="F172" s="238" t="s">
        <v>290</v>
      </c>
      <c r="G172" s="211" t="s">
        <v>291</v>
      </c>
      <c r="H172" s="238" t="s">
        <v>289</v>
      </c>
    </row>
    <row r="173" spans="1:8" ht="18.75" customHeight="1" x14ac:dyDescent="0.25">
      <c r="A173" s="228"/>
      <c r="B173" s="229"/>
      <c r="C173" s="229"/>
      <c r="D173" s="229"/>
      <c r="E173" s="193" t="s">
        <v>115</v>
      </c>
      <c r="F173" s="239"/>
      <c r="G173" s="212"/>
      <c r="H173" s="239"/>
    </row>
    <row r="174" spans="1:8" ht="17.25" customHeight="1" x14ac:dyDescent="0.3">
      <c r="A174" s="45" t="s">
        <v>243</v>
      </c>
      <c r="B174" s="34"/>
      <c r="C174" s="34"/>
      <c r="D174" s="34"/>
      <c r="E174" s="162" t="s">
        <v>116</v>
      </c>
      <c r="F174" s="157"/>
      <c r="G174" s="157"/>
      <c r="H174" s="162" t="s">
        <v>116</v>
      </c>
    </row>
    <row r="175" spans="1:8" x14ac:dyDescent="0.3">
      <c r="A175" s="9" t="s">
        <v>203</v>
      </c>
      <c r="B175" s="34"/>
      <c r="C175" s="36"/>
      <c r="D175" s="30" t="s">
        <v>78</v>
      </c>
      <c r="E175" s="153">
        <v>0</v>
      </c>
      <c r="F175" s="153">
        <v>0</v>
      </c>
      <c r="G175" s="153">
        <v>0</v>
      </c>
      <c r="H175" s="107">
        <f>SUM(E175:G175)</f>
        <v>0</v>
      </c>
    </row>
    <row r="176" spans="1:8" x14ac:dyDescent="0.3">
      <c r="A176" s="9" t="s">
        <v>79</v>
      </c>
      <c r="B176" s="34"/>
      <c r="C176" s="36"/>
      <c r="D176" s="30" t="s">
        <v>80</v>
      </c>
      <c r="E176" s="153">
        <v>0</v>
      </c>
      <c r="F176" s="153">
        <v>0</v>
      </c>
      <c r="G176" s="153">
        <v>0</v>
      </c>
      <c r="H176" s="107">
        <f>SUM(E176:G176)</f>
        <v>0</v>
      </c>
    </row>
    <row r="177" spans="1:8" x14ac:dyDescent="0.3">
      <c r="B177" s="35"/>
      <c r="C177" s="35"/>
      <c r="D177" s="37" t="s">
        <v>81</v>
      </c>
      <c r="E177" s="94">
        <f>ROUND(SUM(E175:E176),0)</f>
        <v>0</v>
      </c>
      <c r="F177" s="94">
        <f>ROUND(SUM(F175:F176),0)</f>
        <v>0</v>
      </c>
      <c r="G177" s="94">
        <f>ROUND(SUM(G175:G176),0)</f>
        <v>0</v>
      </c>
      <c r="H177" s="94">
        <f>SUM(E177:G177)</f>
        <v>0</v>
      </c>
    </row>
    <row r="178" spans="1:8" ht="4.5" customHeight="1" x14ac:dyDescent="0.3">
      <c r="B178" s="35"/>
      <c r="C178" s="35"/>
      <c r="D178" s="35"/>
      <c r="E178" s="95"/>
      <c r="F178" s="95"/>
      <c r="G178" s="95"/>
      <c r="H178" s="95"/>
    </row>
    <row r="179" spans="1:8" x14ac:dyDescent="0.3">
      <c r="A179" s="9" t="s">
        <v>88</v>
      </c>
      <c r="B179" s="35"/>
      <c r="C179" s="34"/>
      <c r="D179" s="34"/>
      <c r="E179" s="96"/>
      <c r="F179" s="96"/>
      <c r="G179" s="96"/>
      <c r="H179" s="108"/>
    </row>
    <row r="180" spans="1:8" x14ac:dyDescent="0.3">
      <c r="A180" s="9" t="s">
        <v>89</v>
      </c>
      <c r="B180" s="34"/>
      <c r="C180" s="34"/>
      <c r="D180" s="34"/>
      <c r="E180" s="153">
        <v>0</v>
      </c>
      <c r="F180" s="153">
        <v>0</v>
      </c>
      <c r="G180" s="153">
        <v>0</v>
      </c>
      <c r="H180" s="107">
        <f>SUM(E180:G180)</f>
        <v>0</v>
      </c>
    </row>
    <row r="181" spans="1:8" x14ac:dyDescent="0.3">
      <c r="A181" s="9" t="s">
        <v>90</v>
      </c>
      <c r="B181" s="34"/>
      <c r="C181" s="34"/>
      <c r="D181" s="34"/>
      <c r="E181" s="153">
        <v>0</v>
      </c>
      <c r="F181" s="153">
        <v>0</v>
      </c>
      <c r="G181" s="153">
        <v>0</v>
      </c>
      <c r="H181" s="107">
        <f t="shared" ref="H181:H201" si="0">SUM(E181:G181)</f>
        <v>0</v>
      </c>
    </row>
    <row r="182" spans="1:8" x14ac:dyDescent="0.3">
      <c r="A182" s="9" t="s">
        <v>91</v>
      </c>
      <c r="B182" s="34"/>
      <c r="C182" s="34"/>
      <c r="D182" s="34"/>
      <c r="E182" s="153">
        <v>0</v>
      </c>
      <c r="F182" s="153">
        <v>0</v>
      </c>
      <c r="G182" s="153">
        <v>0</v>
      </c>
      <c r="H182" s="107">
        <f t="shared" si="0"/>
        <v>0</v>
      </c>
    </row>
    <row r="183" spans="1:8" x14ac:dyDescent="0.3">
      <c r="A183" s="9" t="s">
        <v>92</v>
      </c>
      <c r="B183" s="34"/>
      <c r="C183" s="34"/>
      <c r="D183" s="34"/>
      <c r="E183" s="153">
        <v>0</v>
      </c>
      <c r="F183" s="153">
        <v>0</v>
      </c>
      <c r="G183" s="153">
        <v>0</v>
      </c>
      <c r="H183" s="107">
        <f t="shared" si="0"/>
        <v>0</v>
      </c>
    </row>
    <row r="184" spans="1:8" x14ac:dyDescent="0.3">
      <c r="A184" s="9" t="s">
        <v>93</v>
      </c>
      <c r="B184" s="34"/>
      <c r="C184" s="34"/>
      <c r="D184" s="34"/>
      <c r="E184" s="153">
        <v>0</v>
      </c>
      <c r="F184" s="153">
        <v>0</v>
      </c>
      <c r="G184" s="153">
        <v>0</v>
      </c>
      <c r="H184" s="107">
        <f t="shared" si="0"/>
        <v>0</v>
      </c>
    </row>
    <row r="185" spans="1:8" x14ac:dyDescent="0.3">
      <c r="A185" s="9" t="s">
        <v>94</v>
      </c>
      <c r="B185" s="34"/>
      <c r="C185" s="34"/>
      <c r="D185" s="34"/>
      <c r="E185" s="153">
        <v>0</v>
      </c>
      <c r="F185" s="153">
        <v>0</v>
      </c>
      <c r="G185" s="153">
        <v>0</v>
      </c>
      <c r="H185" s="107">
        <f t="shared" si="0"/>
        <v>0</v>
      </c>
    </row>
    <row r="186" spans="1:8" x14ac:dyDescent="0.3">
      <c r="A186" s="9" t="s">
        <v>95</v>
      </c>
      <c r="B186" s="34"/>
      <c r="C186" s="34"/>
      <c r="D186" s="34"/>
      <c r="E186" s="153">
        <v>0</v>
      </c>
      <c r="F186" s="153">
        <v>0</v>
      </c>
      <c r="G186" s="153">
        <v>0</v>
      </c>
      <c r="H186" s="107">
        <f t="shared" si="0"/>
        <v>0</v>
      </c>
    </row>
    <row r="187" spans="1:8" x14ac:dyDescent="0.3">
      <c r="B187" s="35"/>
      <c r="C187" s="35"/>
      <c r="D187" s="37" t="s">
        <v>81</v>
      </c>
      <c r="E187" s="94">
        <f>(ROUND(SUM(E180:E186),0))</f>
        <v>0</v>
      </c>
      <c r="F187" s="94">
        <f>(ROUND(SUM(F180:F186),0))</f>
        <v>0</v>
      </c>
      <c r="G187" s="94">
        <f>(ROUND(SUM(G180:G186),0))</f>
        <v>0</v>
      </c>
      <c r="H187" s="94">
        <f t="shared" si="0"/>
        <v>0</v>
      </c>
    </row>
    <row r="188" spans="1:8" ht="6" customHeight="1" x14ac:dyDescent="0.3">
      <c r="B188" s="35"/>
      <c r="C188" s="35"/>
      <c r="D188" s="35"/>
      <c r="E188" s="95"/>
      <c r="F188" s="95"/>
      <c r="G188" s="95"/>
      <c r="H188" s="99"/>
    </row>
    <row r="189" spans="1:8" x14ac:dyDescent="0.3">
      <c r="A189" s="9" t="s">
        <v>82</v>
      </c>
      <c r="B189" s="34"/>
      <c r="C189" s="34"/>
      <c r="D189" s="34"/>
      <c r="E189" s="94">
        <f>+E177-E187</f>
        <v>0</v>
      </c>
      <c r="F189" s="94">
        <f>+F177-F187</f>
        <v>0</v>
      </c>
      <c r="G189" s="94">
        <f>+G177-G187</f>
        <v>0</v>
      </c>
      <c r="H189" s="94">
        <f t="shared" si="0"/>
        <v>0</v>
      </c>
    </row>
    <row r="190" spans="1:8" ht="6.75" customHeight="1" x14ac:dyDescent="0.3">
      <c r="B190" s="34"/>
      <c r="C190" s="34"/>
      <c r="D190" s="34"/>
      <c r="E190" s="96"/>
      <c r="F190" s="96"/>
      <c r="G190" s="96"/>
      <c r="H190" s="109"/>
    </row>
    <row r="191" spans="1:8" x14ac:dyDescent="0.3">
      <c r="A191" s="9" t="s">
        <v>96</v>
      </c>
      <c r="B191" s="34"/>
      <c r="C191" s="34"/>
      <c r="D191" s="34"/>
      <c r="E191" s="153">
        <v>0</v>
      </c>
      <c r="F191" s="153">
        <v>0</v>
      </c>
      <c r="G191" s="153">
        <v>0</v>
      </c>
      <c r="H191" s="106">
        <f t="shared" si="0"/>
        <v>0</v>
      </c>
    </row>
    <row r="192" spans="1:8" x14ac:dyDescent="0.3">
      <c r="A192" s="9" t="s">
        <v>97</v>
      </c>
      <c r="B192" s="34"/>
      <c r="C192" s="34"/>
      <c r="D192" s="34"/>
      <c r="E192" s="153">
        <v>0</v>
      </c>
      <c r="F192" s="153">
        <v>0</v>
      </c>
      <c r="G192" s="153">
        <v>0</v>
      </c>
      <c r="H192" s="107">
        <f t="shared" si="0"/>
        <v>0</v>
      </c>
    </row>
    <row r="193" spans="1:10" x14ac:dyDescent="0.3">
      <c r="A193" s="45" t="s">
        <v>223</v>
      </c>
      <c r="B193" s="34"/>
      <c r="C193" s="34"/>
      <c r="D193" s="34"/>
      <c r="E193" s="101"/>
      <c r="F193" s="97"/>
      <c r="G193" s="97"/>
      <c r="H193" s="97">
        <f t="shared" si="0"/>
        <v>0</v>
      </c>
    </row>
    <row r="194" spans="1:10" x14ac:dyDescent="0.3">
      <c r="A194" s="45" t="s">
        <v>222</v>
      </c>
      <c r="B194" s="34"/>
      <c r="C194" s="34"/>
      <c r="D194" s="34"/>
      <c r="E194" s="98">
        <f>+E189+E191-E192</f>
        <v>0</v>
      </c>
      <c r="F194" s="98">
        <f>+F189+F191-F192</f>
        <v>0</v>
      </c>
      <c r="G194" s="98">
        <f>+G189+G191-G192</f>
        <v>0</v>
      </c>
      <c r="H194" s="98">
        <f t="shared" si="0"/>
        <v>0</v>
      </c>
    </row>
    <row r="195" spans="1:10" ht="6" customHeight="1" x14ac:dyDescent="0.3">
      <c r="B195" s="34"/>
      <c r="C195" s="34"/>
      <c r="D195" s="34"/>
      <c r="E195" s="99"/>
      <c r="F195" s="99"/>
      <c r="G195" s="99"/>
      <c r="H195" s="99"/>
    </row>
    <row r="196" spans="1:10" x14ac:dyDescent="0.3">
      <c r="A196" s="9" t="s">
        <v>208</v>
      </c>
      <c r="B196" s="34"/>
      <c r="C196" s="34"/>
      <c r="D196" s="34"/>
      <c r="E196" s="153">
        <v>0</v>
      </c>
      <c r="F196" s="142" t="s">
        <v>54</v>
      </c>
      <c r="G196" s="142" t="s">
        <v>54</v>
      </c>
      <c r="H196" s="106">
        <f t="shared" si="0"/>
        <v>0</v>
      </c>
    </row>
    <row r="197" spans="1:10" x14ac:dyDescent="0.3">
      <c r="A197" s="9" t="s">
        <v>209</v>
      </c>
      <c r="B197" s="34"/>
      <c r="C197" s="34"/>
      <c r="D197" s="34"/>
      <c r="E197" s="153">
        <v>0</v>
      </c>
      <c r="F197" s="143" t="s">
        <v>54</v>
      </c>
      <c r="G197" s="160">
        <v>0</v>
      </c>
      <c r="H197" s="106">
        <f t="shared" si="0"/>
        <v>0</v>
      </c>
    </row>
    <row r="198" spans="1:10" x14ac:dyDescent="0.3">
      <c r="A198" s="9" t="s">
        <v>83</v>
      </c>
      <c r="B198" s="34"/>
      <c r="C198" s="34"/>
      <c r="D198" s="34"/>
      <c r="E198" s="94">
        <f>+E196+E197</f>
        <v>0</v>
      </c>
      <c r="F198" s="144"/>
      <c r="G198" s="94">
        <f>G197</f>
        <v>0</v>
      </c>
      <c r="H198" s="94">
        <f t="shared" si="0"/>
        <v>0</v>
      </c>
    </row>
    <row r="199" spans="1:10" ht="6" customHeight="1" x14ac:dyDescent="0.3">
      <c r="A199" s="33"/>
      <c r="B199" s="38"/>
      <c r="C199" s="38"/>
      <c r="D199" s="38"/>
      <c r="E199" s="100"/>
      <c r="F199" s="100"/>
      <c r="G199" s="100"/>
      <c r="H199" s="100"/>
    </row>
    <row r="200" spans="1:10" x14ac:dyDescent="0.3">
      <c r="A200" s="9" t="s">
        <v>160</v>
      </c>
      <c r="B200" s="35"/>
      <c r="C200" s="35"/>
      <c r="D200" s="35"/>
      <c r="E200" s="98">
        <f>ROUND(SUM(+E194+E198),0)</f>
        <v>0</v>
      </c>
      <c r="F200" s="98">
        <f>ROUND(SUM(+F194+F198),0)</f>
        <v>0</v>
      </c>
      <c r="G200" s="98">
        <f>ROUND(SUM(+G194+G198),0)</f>
        <v>0</v>
      </c>
      <c r="H200" s="98">
        <f t="shared" si="0"/>
        <v>0</v>
      </c>
    </row>
    <row r="201" spans="1:10" ht="5.25" customHeight="1" x14ac:dyDescent="0.3">
      <c r="B201" s="35"/>
      <c r="C201" s="35"/>
      <c r="D201" s="35"/>
      <c r="E201" s="31"/>
      <c r="F201" s="95"/>
      <c r="G201" s="95"/>
      <c r="H201" s="31">
        <f t="shared" si="0"/>
        <v>0</v>
      </c>
    </row>
    <row r="202" spans="1:10" x14ac:dyDescent="0.3">
      <c r="A202" s="9" t="s">
        <v>161</v>
      </c>
      <c r="B202" s="34"/>
      <c r="C202" s="34"/>
      <c r="D202" s="34"/>
      <c r="E202" s="63"/>
      <c r="F202" s="96"/>
      <c r="G202" s="96"/>
      <c r="H202" s="32"/>
    </row>
    <row r="203" spans="1:10" x14ac:dyDescent="0.3">
      <c r="A203" s="9" t="s">
        <v>154</v>
      </c>
      <c r="B203" s="35"/>
      <c r="C203" s="35"/>
      <c r="D203" s="53"/>
      <c r="E203" s="153">
        <v>0</v>
      </c>
      <c r="F203" s="153">
        <v>0</v>
      </c>
      <c r="G203" s="153">
        <v>0</v>
      </c>
      <c r="H203" s="107">
        <f>SUM(E203:G203)</f>
        <v>0</v>
      </c>
    </row>
    <row r="204" spans="1:10" x14ac:dyDescent="0.3">
      <c r="A204" s="9" t="s">
        <v>155</v>
      </c>
      <c r="B204" s="9"/>
      <c r="C204" s="35"/>
      <c r="D204" s="35"/>
      <c r="E204" s="153">
        <v>0</v>
      </c>
      <c r="F204" s="153">
        <v>0</v>
      </c>
      <c r="G204" s="153">
        <v>0</v>
      </c>
      <c r="H204" s="107">
        <f>SUM(E204:G204)</f>
        <v>0</v>
      </c>
    </row>
    <row r="205" spans="1:10" x14ac:dyDescent="0.3">
      <c r="A205" s="9" t="s">
        <v>156</v>
      </c>
      <c r="B205" s="35"/>
      <c r="C205" s="35"/>
      <c r="D205" s="53"/>
      <c r="E205" s="153">
        <v>0</v>
      </c>
      <c r="F205" s="153">
        <v>0</v>
      </c>
      <c r="G205" s="153">
        <v>0</v>
      </c>
      <c r="H205" s="107">
        <f>SUM(E205:G205)</f>
        <v>0</v>
      </c>
    </row>
    <row r="206" spans="1:10" x14ac:dyDescent="0.3">
      <c r="A206" s="9" t="s">
        <v>157</v>
      </c>
      <c r="B206" s="35"/>
      <c r="C206" s="35"/>
      <c r="D206" s="53"/>
      <c r="E206" s="153">
        <v>0</v>
      </c>
      <c r="F206" s="153">
        <v>0</v>
      </c>
      <c r="G206" s="153">
        <v>0</v>
      </c>
      <c r="H206" s="107">
        <f>SUM(E206:G206)</f>
        <v>0</v>
      </c>
    </row>
    <row r="207" spans="1:10" s="9" customFormat="1" ht="25.5" customHeight="1" x14ac:dyDescent="0.3">
      <c r="A207" s="233" t="s">
        <v>158</v>
      </c>
      <c r="B207" s="233"/>
      <c r="C207" s="233"/>
      <c r="D207" s="234"/>
      <c r="E207" s="154">
        <f>SUM(E187+E192)*$G$154</f>
        <v>0</v>
      </c>
      <c r="F207" s="154">
        <f>SUM(F187+F192)*$G$154</f>
        <v>0</v>
      </c>
      <c r="G207" s="154">
        <f>SUM(G187+G192)*$G$154</f>
        <v>0</v>
      </c>
      <c r="H207" s="94">
        <f>SUM(H187+H192)*G154</f>
        <v>0</v>
      </c>
      <c r="I207" s="197">
        <f>H200-SUM(H203:H207)</f>
        <v>0</v>
      </c>
      <c r="J207" s="198" t="s">
        <v>309</v>
      </c>
    </row>
    <row r="208" spans="1:10" s="9" customFormat="1" x14ac:dyDescent="0.3">
      <c r="A208" s="9" t="s">
        <v>159</v>
      </c>
      <c r="B208" s="35"/>
      <c r="C208" s="35"/>
      <c r="D208" s="53"/>
      <c r="E208" s="154">
        <f>E200-SUM(E203:E207)</f>
        <v>0</v>
      </c>
      <c r="F208" s="154">
        <f>F200-SUM(F203:F207)</f>
        <v>0</v>
      </c>
      <c r="G208" s="154">
        <f>G200-SUM(G203:G207)</f>
        <v>0</v>
      </c>
      <c r="H208" s="94">
        <f>SUM(E208:G208)</f>
        <v>0</v>
      </c>
    </row>
    <row r="209" spans="1:8" s="12" customFormat="1" ht="14.25" customHeight="1" x14ac:dyDescent="0.3">
      <c r="A209" s="12" t="s">
        <v>162</v>
      </c>
      <c r="E209" s="102" t="e">
        <f>SUM(E207+E208+E212)/(E187+E192)</f>
        <v>#DIV/0!</v>
      </c>
      <c r="F209" s="46"/>
      <c r="G209" s="46" t="e">
        <f>IF(H209&gt;=$G$154,"Meets","Does not Meet")</f>
        <v>#DIV/0!</v>
      </c>
      <c r="H209" s="102" t="e">
        <f>SUM(H207+H208+H212)/(H187+H192)</f>
        <v>#DIV/0!</v>
      </c>
    </row>
    <row r="210" spans="1:8" ht="12.5" x14ac:dyDescent="0.25">
      <c r="A210" s="103" t="s">
        <v>164</v>
      </c>
      <c r="E210" s="44" t="str">
        <f>IF(E200&lt;&gt;ROUND(SUM(E203:E208),0),"Not in Balance","In Balance")</f>
        <v>In Balance</v>
      </c>
      <c r="H210" s="44" t="str">
        <f>IF(H200&lt;&gt;ROUND(SUM(H203:H208),0),"Not in Balance","In Balance")</f>
        <v>In Balance</v>
      </c>
    </row>
    <row r="211" spans="1:8" x14ac:dyDescent="0.3">
      <c r="A211" s="103" t="s">
        <v>165</v>
      </c>
      <c r="E211" s="104">
        <f>+E200-E205-E207-E208-E203-E204-E206</f>
        <v>0</v>
      </c>
      <c r="F211" s="28" t="str">
        <f>IF(AND(E211=0,H211=0),"OK","Undesignated Amount")</f>
        <v>OK</v>
      </c>
      <c r="G211" s="28"/>
      <c r="H211" s="104">
        <f>+H200-H205-H207-H208-H203-H204-H206</f>
        <v>0</v>
      </c>
    </row>
    <row r="212" spans="1:8" s="35" customFormat="1" ht="11.5" x14ac:dyDescent="0.25">
      <c r="A212" s="35" t="s">
        <v>210</v>
      </c>
      <c r="E212" s="155">
        <v>0</v>
      </c>
      <c r="F212" s="51"/>
      <c r="G212" s="51"/>
      <c r="H212" s="155">
        <v>0</v>
      </c>
    </row>
    <row r="213" spans="1:8" s="35" customFormat="1" ht="6" customHeight="1" x14ac:dyDescent="0.25">
      <c r="E213" s="50"/>
      <c r="F213" s="51"/>
      <c r="G213" s="51"/>
      <c r="H213" s="50"/>
    </row>
    <row r="214" spans="1:8" s="35" customFormat="1" ht="30" customHeight="1" x14ac:dyDescent="0.25">
      <c r="A214" s="332" t="s">
        <v>247</v>
      </c>
      <c r="B214" s="236"/>
      <c r="C214" s="236"/>
      <c r="D214" s="236"/>
      <c r="E214" s="236"/>
      <c r="F214" s="236"/>
      <c r="G214" s="236"/>
      <c r="H214" s="236"/>
    </row>
    <row r="215" spans="1:8" s="35" customFormat="1" ht="11.5" x14ac:dyDescent="0.25">
      <c r="A215" s="313"/>
      <c r="B215" s="263"/>
      <c r="C215" s="263"/>
      <c r="D215" s="263"/>
      <c r="E215" s="263"/>
      <c r="F215" s="263"/>
      <c r="G215" s="263"/>
      <c r="H215" s="264"/>
    </row>
    <row r="216" spans="1:8" s="35" customFormat="1" ht="9" customHeight="1" x14ac:dyDescent="0.25">
      <c r="A216" s="265"/>
      <c r="B216" s="266"/>
      <c r="C216" s="266"/>
      <c r="D216" s="266"/>
      <c r="E216" s="266"/>
      <c r="F216" s="266"/>
      <c r="G216" s="266"/>
      <c r="H216" s="267"/>
    </row>
    <row r="217" spans="1:8" s="35" customFormat="1" ht="11.5" x14ac:dyDescent="0.25">
      <c r="A217" s="265"/>
      <c r="B217" s="266"/>
      <c r="C217" s="266"/>
      <c r="D217" s="266"/>
      <c r="E217" s="266"/>
      <c r="F217" s="266"/>
      <c r="G217" s="266"/>
      <c r="H217" s="267"/>
    </row>
    <row r="218" spans="1:8" s="35" customFormat="1" ht="11.5" x14ac:dyDescent="0.25">
      <c r="A218" s="268"/>
      <c r="B218" s="269"/>
      <c r="C218" s="269"/>
      <c r="D218" s="269"/>
      <c r="E218" s="269"/>
      <c r="F218" s="269"/>
      <c r="G218" s="269"/>
      <c r="H218" s="270"/>
    </row>
    <row r="219" spans="1:8" ht="15.5" x14ac:dyDescent="0.35">
      <c r="E219" s="230" t="s">
        <v>202</v>
      </c>
      <c r="F219" s="231"/>
      <c r="G219" s="232"/>
      <c r="H219" s="159"/>
    </row>
    <row r="220" spans="1:8" ht="12.5" x14ac:dyDescent="0.25">
      <c r="A220" s="35"/>
      <c r="B220" s="34"/>
      <c r="C220" s="34"/>
      <c r="D220" s="34"/>
      <c r="E220" s="158" t="s">
        <v>84</v>
      </c>
      <c r="F220" s="158" t="s">
        <v>85</v>
      </c>
      <c r="G220" s="158" t="s">
        <v>86</v>
      </c>
      <c r="H220" s="158" t="s">
        <v>87</v>
      </c>
    </row>
    <row r="221" spans="1:8" ht="59" customHeight="1" x14ac:dyDescent="0.25">
      <c r="A221" s="35"/>
      <c r="B221" s="34"/>
      <c r="C221" s="34"/>
      <c r="D221" s="34"/>
      <c r="E221" s="192" t="s">
        <v>104</v>
      </c>
      <c r="F221" s="238" t="s">
        <v>290</v>
      </c>
      <c r="G221" s="211" t="s">
        <v>291</v>
      </c>
      <c r="H221" s="238" t="s">
        <v>289</v>
      </c>
    </row>
    <row r="222" spans="1:8" ht="18.5" customHeight="1" x14ac:dyDescent="0.25">
      <c r="A222" s="35"/>
      <c r="B222" s="34"/>
      <c r="C222" s="34"/>
      <c r="D222" s="34"/>
      <c r="E222" s="193" t="s">
        <v>115</v>
      </c>
      <c r="F222" s="239"/>
      <c r="G222" s="212"/>
      <c r="H222" s="239"/>
    </row>
    <row r="223" spans="1:8" x14ac:dyDescent="0.3">
      <c r="A223" s="45" t="s">
        <v>243</v>
      </c>
      <c r="B223" s="34"/>
      <c r="C223" s="34"/>
      <c r="D223" s="34"/>
      <c r="E223" s="156" t="s">
        <v>116</v>
      </c>
      <c r="F223" s="157"/>
      <c r="G223" s="157"/>
      <c r="H223" s="156" t="s">
        <v>116</v>
      </c>
    </row>
    <row r="224" spans="1:8" x14ac:dyDescent="0.3">
      <c r="A224" s="9" t="s">
        <v>203</v>
      </c>
      <c r="B224" s="34"/>
      <c r="C224" s="36"/>
      <c r="D224" s="30" t="s">
        <v>78</v>
      </c>
      <c r="E224" s="93">
        <v>0</v>
      </c>
      <c r="F224" s="93">
        <v>0</v>
      </c>
      <c r="G224" s="93">
        <v>0</v>
      </c>
      <c r="H224" s="107">
        <f>+E224+F224+G224</f>
        <v>0</v>
      </c>
    </row>
    <row r="225" spans="1:8" x14ac:dyDescent="0.3">
      <c r="A225" s="9" t="s">
        <v>79</v>
      </c>
      <c r="B225" s="34"/>
      <c r="C225" s="36"/>
      <c r="D225" s="30" t="s">
        <v>80</v>
      </c>
      <c r="E225" s="93">
        <v>0</v>
      </c>
      <c r="F225" s="93">
        <v>0</v>
      </c>
      <c r="G225" s="93">
        <v>0</v>
      </c>
      <c r="H225" s="107">
        <f>+E225+F225+G225</f>
        <v>0</v>
      </c>
    </row>
    <row r="226" spans="1:8" x14ac:dyDescent="0.3">
      <c r="B226" s="35"/>
      <c r="C226" s="35"/>
      <c r="D226" s="37" t="s">
        <v>81</v>
      </c>
      <c r="E226" s="94">
        <f>ROUND(SUM(E224:E225),0)</f>
        <v>0</v>
      </c>
      <c r="F226" s="94">
        <f>ROUND(SUM(F224:F225),0)</f>
        <v>0</v>
      </c>
      <c r="G226" s="94">
        <f>ROUND(SUM(G224:G225),0)</f>
        <v>0</v>
      </c>
      <c r="H226" s="94">
        <f>ROUND(SUM(H224:H225),0)</f>
        <v>0</v>
      </c>
    </row>
    <row r="227" spans="1:8" ht="5.25" customHeight="1" x14ac:dyDescent="0.3">
      <c r="B227" s="35"/>
      <c r="C227" s="35"/>
      <c r="D227" s="35"/>
      <c r="E227" s="95"/>
      <c r="F227" s="95"/>
      <c r="G227" s="95"/>
      <c r="H227" s="95"/>
    </row>
    <row r="228" spans="1:8" x14ac:dyDescent="0.3">
      <c r="A228" s="9" t="s">
        <v>88</v>
      </c>
      <c r="B228" s="35"/>
      <c r="C228" s="34"/>
      <c r="D228" s="34"/>
      <c r="E228" s="96"/>
      <c r="F228" s="96"/>
      <c r="G228" s="96"/>
      <c r="H228" s="108"/>
    </row>
    <row r="229" spans="1:8" x14ac:dyDescent="0.3">
      <c r="A229" s="9" t="s">
        <v>89</v>
      </c>
      <c r="B229" s="34"/>
      <c r="C229" s="34"/>
      <c r="D229" s="34"/>
      <c r="E229" s="153">
        <v>0</v>
      </c>
      <c r="F229" s="153">
        <v>0</v>
      </c>
      <c r="G229" s="153">
        <v>0</v>
      </c>
      <c r="H229" s="106">
        <f t="shared" ref="H229:H235" si="1">+E229+F229+G229</f>
        <v>0</v>
      </c>
    </row>
    <row r="230" spans="1:8" x14ac:dyDescent="0.3">
      <c r="A230" s="9" t="s">
        <v>90</v>
      </c>
      <c r="B230" s="34"/>
      <c r="C230" s="34"/>
      <c r="D230" s="34"/>
      <c r="E230" s="153">
        <v>0</v>
      </c>
      <c r="F230" s="153">
        <v>0</v>
      </c>
      <c r="G230" s="153">
        <v>0</v>
      </c>
      <c r="H230" s="107">
        <f t="shared" si="1"/>
        <v>0</v>
      </c>
    </row>
    <row r="231" spans="1:8" x14ac:dyDescent="0.3">
      <c r="A231" s="9" t="s">
        <v>91</v>
      </c>
      <c r="B231" s="34"/>
      <c r="C231" s="34"/>
      <c r="D231" s="34"/>
      <c r="E231" s="153">
        <v>0</v>
      </c>
      <c r="F231" s="153">
        <v>0</v>
      </c>
      <c r="G231" s="153">
        <v>0</v>
      </c>
      <c r="H231" s="107">
        <f t="shared" si="1"/>
        <v>0</v>
      </c>
    </row>
    <row r="232" spans="1:8" x14ac:dyDescent="0.3">
      <c r="A232" s="9" t="s">
        <v>92</v>
      </c>
      <c r="B232" s="34"/>
      <c r="C232" s="34"/>
      <c r="D232" s="34"/>
      <c r="E232" s="153">
        <v>0</v>
      </c>
      <c r="F232" s="153">
        <v>0</v>
      </c>
      <c r="G232" s="153">
        <v>0</v>
      </c>
      <c r="H232" s="107">
        <f t="shared" si="1"/>
        <v>0</v>
      </c>
    </row>
    <row r="233" spans="1:8" x14ac:dyDescent="0.3">
      <c r="A233" s="9" t="s">
        <v>93</v>
      </c>
      <c r="B233" s="34"/>
      <c r="C233" s="34"/>
      <c r="D233" s="34"/>
      <c r="E233" s="153">
        <v>0</v>
      </c>
      <c r="F233" s="153">
        <v>0</v>
      </c>
      <c r="G233" s="153">
        <v>0</v>
      </c>
      <c r="H233" s="107">
        <f t="shared" si="1"/>
        <v>0</v>
      </c>
    </row>
    <row r="234" spans="1:8" x14ac:dyDescent="0.3">
      <c r="A234" s="9" t="s">
        <v>94</v>
      </c>
      <c r="B234" s="34"/>
      <c r="C234" s="34"/>
      <c r="D234" s="34"/>
      <c r="E234" s="153">
        <v>0</v>
      </c>
      <c r="F234" s="153">
        <v>0</v>
      </c>
      <c r="G234" s="153">
        <v>0</v>
      </c>
      <c r="H234" s="107">
        <f t="shared" si="1"/>
        <v>0</v>
      </c>
    </row>
    <row r="235" spans="1:8" x14ac:dyDescent="0.3">
      <c r="A235" s="9" t="s">
        <v>95</v>
      </c>
      <c r="B235" s="34"/>
      <c r="C235" s="34"/>
      <c r="D235" s="34"/>
      <c r="E235" s="153">
        <v>0</v>
      </c>
      <c r="F235" s="153">
        <v>0</v>
      </c>
      <c r="G235" s="153">
        <v>0</v>
      </c>
      <c r="H235" s="107">
        <f t="shared" si="1"/>
        <v>0</v>
      </c>
    </row>
    <row r="236" spans="1:8" x14ac:dyDescent="0.3">
      <c r="B236" s="35"/>
      <c r="C236" s="35"/>
      <c r="D236" s="37" t="s">
        <v>81</v>
      </c>
      <c r="E236" s="94">
        <f>(ROUND(SUM(E229:E235),0))</f>
        <v>0</v>
      </c>
      <c r="F236" s="94">
        <f>(ROUND(SUM(F229:F235),0))</f>
        <v>0</v>
      </c>
      <c r="G236" s="94">
        <f>(ROUND(SUM(G229:G235),0))</f>
        <v>0</v>
      </c>
      <c r="H236" s="94">
        <f>(ROUND(SUM(H229:H235),0))</f>
        <v>0</v>
      </c>
    </row>
    <row r="237" spans="1:8" ht="7.5" customHeight="1" x14ac:dyDescent="0.3">
      <c r="B237" s="35"/>
      <c r="C237" s="35"/>
      <c r="D237" s="35"/>
      <c r="E237" s="95"/>
      <c r="F237" s="95"/>
      <c r="G237" s="95"/>
      <c r="H237" s="99"/>
    </row>
    <row r="238" spans="1:8" x14ac:dyDescent="0.3">
      <c r="A238" s="9" t="s">
        <v>244</v>
      </c>
      <c r="B238" s="34"/>
      <c r="C238" s="34"/>
      <c r="D238" s="34"/>
      <c r="E238" s="94">
        <f>+E226-E236</f>
        <v>0</v>
      </c>
      <c r="F238" s="94">
        <f>+F226-F236</f>
        <v>0</v>
      </c>
      <c r="G238" s="94">
        <f>+G226-G236</f>
        <v>0</v>
      </c>
      <c r="H238" s="94">
        <f>+H226-H236</f>
        <v>0</v>
      </c>
    </row>
    <row r="239" spans="1:8" ht="7.5" customHeight="1" x14ac:dyDescent="0.3">
      <c r="B239" s="34"/>
      <c r="C239" s="34"/>
      <c r="D239" s="34"/>
      <c r="E239" s="96"/>
      <c r="F239" s="96"/>
      <c r="G239" s="96"/>
      <c r="H239" s="109"/>
    </row>
    <row r="240" spans="1:8" x14ac:dyDescent="0.3">
      <c r="A240" s="9" t="s">
        <v>96</v>
      </c>
      <c r="B240" s="34"/>
      <c r="C240" s="34"/>
      <c r="D240" s="34"/>
      <c r="E240" s="153">
        <v>0</v>
      </c>
      <c r="F240" s="153">
        <v>0</v>
      </c>
      <c r="G240" s="153">
        <v>0</v>
      </c>
      <c r="H240" s="106">
        <f>+E240+F240+G240</f>
        <v>0</v>
      </c>
    </row>
    <row r="241" spans="1:10" x14ac:dyDescent="0.3">
      <c r="A241" s="9" t="s">
        <v>97</v>
      </c>
      <c r="B241" s="34"/>
      <c r="C241" s="34"/>
      <c r="D241" s="34"/>
      <c r="E241" s="153">
        <v>0</v>
      </c>
      <c r="F241" s="153">
        <v>0</v>
      </c>
      <c r="G241" s="153">
        <v>0</v>
      </c>
      <c r="H241" s="107">
        <f>+E241+F241+G241</f>
        <v>0</v>
      </c>
    </row>
    <row r="242" spans="1:10" x14ac:dyDescent="0.3">
      <c r="A242" s="45" t="s">
        <v>224</v>
      </c>
      <c r="B242" s="34"/>
      <c r="C242" s="34"/>
      <c r="D242" s="34"/>
      <c r="E242" s="101"/>
      <c r="F242" s="97"/>
      <c r="G242" s="97"/>
      <c r="H242" s="97"/>
    </row>
    <row r="243" spans="1:10" x14ac:dyDescent="0.3">
      <c r="A243" s="45" t="s">
        <v>222</v>
      </c>
      <c r="B243" s="34"/>
      <c r="C243" s="34"/>
      <c r="D243" s="34"/>
      <c r="E243" s="98">
        <f>+E238+E240-E241</f>
        <v>0</v>
      </c>
      <c r="F243" s="98">
        <f>+F238+F240-F241</f>
        <v>0</v>
      </c>
      <c r="G243" s="98">
        <f>+G238+G240-G241</f>
        <v>0</v>
      </c>
      <c r="H243" s="98">
        <f>+H238+H240-H241</f>
        <v>0</v>
      </c>
    </row>
    <row r="244" spans="1:10" ht="9" customHeight="1" x14ac:dyDescent="0.3">
      <c r="B244" s="34"/>
      <c r="C244" s="34"/>
      <c r="D244" s="34"/>
      <c r="E244" s="99"/>
      <c r="F244" s="99"/>
      <c r="G244" s="99"/>
      <c r="H244" s="99"/>
    </row>
    <row r="245" spans="1:10" ht="26.25" customHeight="1" x14ac:dyDescent="0.3">
      <c r="A245" s="233" t="s">
        <v>245</v>
      </c>
      <c r="B245" s="233"/>
      <c r="C245" s="233"/>
      <c r="D245" s="234"/>
      <c r="E245" s="113">
        <f>H200</f>
        <v>0</v>
      </c>
      <c r="F245" s="143" t="s">
        <v>54</v>
      </c>
      <c r="G245" s="143"/>
      <c r="H245" s="106">
        <f>H200</f>
        <v>0</v>
      </c>
    </row>
    <row r="246" spans="1:10" x14ac:dyDescent="0.3">
      <c r="A246" s="9" t="s">
        <v>163</v>
      </c>
      <c r="B246" s="34"/>
      <c r="C246" s="34"/>
      <c r="D246" s="34"/>
      <c r="E246" s="143"/>
      <c r="F246" s="143" t="s">
        <v>54</v>
      </c>
      <c r="G246" s="143"/>
      <c r="H246" s="107">
        <f>E246</f>
        <v>0</v>
      </c>
    </row>
    <row r="247" spans="1:10" x14ac:dyDescent="0.3">
      <c r="A247" s="9" t="s">
        <v>83</v>
      </c>
      <c r="B247" s="34"/>
      <c r="C247" s="34"/>
      <c r="D247" s="34"/>
      <c r="E247" s="94">
        <f>+E245+E246</f>
        <v>0</v>
      </c>
      <c r="F247" s="144"/>
      <c r="G247" s="144"/>
      <c r="H247" s="94">
        <f>+H245+H246</f>
        <v>0</v>
      </c>
    </row>
    <row r="248" spans="1:10" ht="6.75" customHeight="1" x14ac:dyDescent="0.3">
      <c r="A248" s="33"/>
      <c r="B248" s="38"/>
      <c r="C248" s="38"/>
      <c r="D248" s="38"/>
      <c r="E248" s="100"/>
      <c r="F248" s="100"/>
      <c r="G248" s="100"/>
      <c r="H248" s="100"/>
    </row>
    <row r="249" spans="1:10" x14ac:dyDescent="0.3">
      <c r="A249" s="9" t="s">
        <v>160</v>
      </c>
      <c r="B249" s="35"/>
      <c r="C249" s="35"/>
      <c r="D249" s="35"/>
      <c r="E249" s="98">
        <f>ROUND(SUM(+E243+E247),0)</f>
        <v>0</v>
      </c>
      <c r="F249" s="98">
        <f>ROUND(SUM(+F243+F247),0)</f>
        <v>0</v>
      </c>
      <c r="G249" s="98">
        <f>ROUND(SUM(+G243+G247),0)</f>
        <v>0</v>
      </c>
      <c r="H249" s="98">
        <f>ROUND(SUM(+H243+H247),0)</f>
        <v>0</v>
      </c>
    </row>
    <row r="250" spans="1:10" ht="7.5" customHeight="1" x14ac:dyDescent="0.3">
      <c r="B250" s="35"/>
      <c r="C250" s="35"/>
      <c r="D250" s="35"/>
      <c r="E250" s="95"/>
      <c r="F250" s="95"/>
      <c r="G250" s="95"/>
      <c r="H250" s="95"/>
    </row>
    <row r="251" spans="1:10" x14ac:dyDescent="0.3">
      <c r="A251" s="9" t="s">
        <v>225</v>
      </c>
      <c r="B251" s="34"/>
      <c r="C251" s="34"/>
      <c r="D251" s="34"/>
      <c r="E251" s="110"/>
      <c r="F251" s="96"/>
      <c r="G251" s="96"/>
      <c r="H251" s="111"/>
    </row>
    <row r="252" spans="1:10" x14ac:dyDescent="0.3">
      <c r="A252" s="9" t="s">
        <v>154</v>
      </c>
      <c r="B252" s="35"/>
      <c r="C252" s="35"/>
      <c r="D252" s="53"/>
      <c r="E252" s="153">
        <v>0</v>
      </c>
      <c r="F252" s="153">
        <v>0</v>
      </c>
      <c r="G252" s="153">
        <v>0</v>
      </c>
      <c r="H252" s="107">
        <f>SUM(E252:G252)</f>
        <v>0</v>
      </c>
    </row>
    <row r="253" spans="1:10" x14ac:dyDescent="0.3">
      <c r="A253" s="9" t="s">
        <v>155</v>
      </c>
      <c r="B253" s="9"/>
      <c r="C253" s="35"/>
      <c r="D253" s="35"/>
      <c r="E253" s="153">
        <v>0</v>
      </c>
      <c r="F253" s="153">
        <v>0</v>
      </c>
      <c r="G253" s="153">
        <v>0</v>
      </c>
      <c r="H253" s="107">
        <f>SUM(E253:G253)</f>
        <v>0</v>
      </c>
    </row>
    <row r="254" spans="1:10" x14ac:dyDescent="0.3">
      <c r="A254" s="9" t="s">
        <v>156</v>
      </c>
      <c r="B254" s="35"/>
      <c r="C254" s="35"/>
      <c r="D254" s="53"/>
      <c r="E254" s="153">
        <v>0</v>
      </c>
      <c r="F254" s="153">
        <v>0</v>
      </c>
      <c r="G254" s="153">
        <v>0</v>
      </c>
      <c r="H254" s="107">
        <f>SUM(E254:G254)</f>
        <v>0</v>
      </c>
    </row>
    <row r="255" spans="1:10" ht="12.75" customHeight="1" x14ac:dyDescent="0.3">
      <c r="A255" s="9" t="s">
        <v>157</v>
      </c>
      <c r="B255" s="35"/>
      <c r="C255" s="35"/>
      <c r="D255" s="53"/>
      <c r="E255" s="153">
        <v>0</v>
      </c>
      <c r="F255" s="153">
        <v>0</v>
      </c>
      <c r="G255" s="153">
        <v>0</v>
      </c>
      <c r="H255" s="107">
        <f>SUM(E255:G255)</f>
        <v>0</v>
      </c>
    </row>
    <row r="256" spans="1:10" x14ac:dyDescent="0.3">
      <c r="A256" s="233" t="s">
        <v>158</v>
      </c>
      <c r="B256" s="233"/>
      <c r="C256" s="233"/>
      <c r="D256" s="234"/>
      <c r="E256" s="154">
        <f>SUM(E236+E241)*G154</f>
        <v>0</v>
      </c>
      <c r="F256" s="154">
        <f>SUM(F236+F241)*$G$154</f>
        <v>0</v>
      </c>
      <c r="G256" s="154">
        <f>SUM(G236+G241)*$G$154</f>
        <v>0</v>
      </c>
      <c r="H256" s="94">
        <f>SUM(H236+H241)*G154</f>
        <v>0</v>
      </c>
      <c r="I256" s="197">
        <f>H249-SUM(H252:H256)</f>
        <v>0</v>
      </c>
      <c r="J256" s="198" t="s">
        <v>309</v>
      </c>
    </row>
    <row r="257" spans="1:8" s="12" customFormat="1" ht="14.25" customHeight="1" x14ac:dyDescent="0.3">
      <c r="A257" s="9" t="s">
        <v>159</v>
      </c>
      <c r="B257" s="35"/>
      <c r="C257" s="35"/>
      <c r="D257" s="53"/>
      <c r="E257" s="154">
        <f>E249-E252-E253-E254-E255-E256</f>
        <v>0</v>
      </c>
      <c r="F257" s="154">
        <f>F249-SUM(F252:F256)</f>
        <v>0</v>
      </c>
      <c r="G257" s="154">
        <f>G249-SUM(G252:G256)</f>
        <v>0</v>
      </c>
      <c r="H257" s="94">
        <f>SUM(E257:G257)</f>
        <v>0</v>
      </c>
    </row>
    <row r="258" spans="1:8" x14ac:dyDescent="0.3">
      <c r="A258" s="12" t="s">
        <v>162</v>
      </c>
      <c r="B258" s="12"/>
      <c r="C258" s="12"/>
      <c r="D258" s="12"/>
      <c r="E258" s="105" t="e">
        <f>SUM(E256+E257+E261)/(E236+E241)</f>
        <v>#DIV/0!</v>
      </c>
      <c r="F258" s="46"/>
      <c r="G258" s="46" t="e">
        <f>IF(H258&gt;=$G$154,"Meets","Does not Meet")</f>
        <v>#DIV/0!</v>
      </c>
      <c r="H258" s="105" t="e">
        <f>SUM(H256+H257+H261)/(H236+H241)</f>
        <v>#DIV/0!</v>
      </c>
    </row>
    <row r="259" spans="1:8" ht="12.5" x14ac:dyDescent="0.25">
      <c r="A259" s="103" t="s">
        <v>164</v>
      </c>
      <c r="E259" s="44" t="str">
        <f>IF(E249&lt;&gt;ROUND(SUM(E252+E253+E254+E255+E256+E257),0),"Not in Balance","In Balance")</f>
        <v>In Balance</v>
      </c>
      <c r="H259" s="44" t="str">
        <f>IF(H249&lt;&gt;ROUND(SUM(H252+H253+H254+H255+H256+H257),0),"Not in Balance","In Balance")</f>
        <v>In Balance</v>
      </c>
    </row>
    <row r="260" spans="1:8" s="9" customFormat="1" x14ac:dyDescent="0.3">
      <c r="A260" s="103" t="s">
        <v>165</v>
      </c>
      <c r="B260"/>
      <c r="C260"/>
      <c r="D260"/>
      <c r="E260" s="78">
        <f>+E249-E255-E256-E257-E253-E254-E252</f>
        <v>0</v>
      </c>
      <c r="F260" s="28" t="str">
        <f>IF(AND(E260=0,H260=0),"OK","Undesignated Amount")</f>
        <v>OK</v>
      </c>
      <c r="G260" s="28"/>
      <c r="H260" s="78">
        <f>+H249-H255-H256-H257-H253-H254-H252</f>
        <v>0</v>
      </c>
    </row>
    <row r="261" spans="1:8" ht="12.5" x14ac:dyDescent="0.25">
      <c r="A261" s="35" t="s">
        <v>210</v>
      </c>
      <c r="B261" s="35"/>
      <c r="C261" s="35"/>
      <c r="D261" s="35"/>
      <c r="E261" s="155">
        <v>0</v>
      </c>
      <c r="F261" s="51"/>
      <c r="G261" s="51"/>
      <c r="H261" s="155">
        <v>0</v>
      </c>
    </row>
    <row r="262" spans="1:8" ht="4.5" customHeight="1" x14ac:dyDescent="0.25">
      <c r="A262" s="35"/>
      <c r="B262" s="35"/>
      <c r="C262" s="35"/>
      <c r="D262" s="35"/>
      <c r="E262" s="170"/>
      <c r="F262" s="51"/>
      <c r="G262" s="51"/>
      <c r="H262" s="170"/>
    </row>
    <row r="263" spans="1:8" ht="21.75" customHeight="1" x14ac:dyDescent="0.3">
      <c r="A263" s="77" t="s">
        <v>246</v>
      </c>
      <c r="H263" s="76"/>
    </row>
    <row r="264" spans="1:8" ht="12.5" x14ac:dyDescent="0.25">
      <c r="A264" s="297"/>
      <c r="B264" s="263"/>
      <c r="C264" s="263"/>
      <c r="D264" s="263"/>
      <c r="E264" s="263"/>
      <c r="F264" s="263"/>
      <c r="G264" s="263"/>
      <c r="H264" s="264"/>
    </row>
    <row r="265" spans="1:8" ht="12.5" x14ac:dyDescent="0.25">
      <c r="A265" s="265"/>
      <c r="B265" s="266"/>
      <c r="C265" s="266"/>
      <c r="D265" s="266"/>
      <c r="E265" s="266"/>
      <c r="F265" s="266"/>
      <c r="G265" s="266"/>
      <c r="H265" s="267"/>
    </row>
    <row r="266" spans="1:8" ht="12.5" x14ac:dyDescent="0.25">
      <c r="A266" s="265"/>
      <c r="B266" s="266"/>
      <c r="C266" s="266"/>
      <c r="D266" s="266"/>
      <c r="E266" s="266"/>
      <c r="F266" s="266"/>
      <c r="G266" s="266"/>
      <c r="H266" s="267"/>
    </row>
    <row r="267" spans="1:8" ht="12.5" x14ac:dyDescent="0.25">
      <c r="A267" s="265"/>
      <c r="B267" s="266"/>
      <c r="C267" s="266"/>
      <c r="D267" s="266"/>
      <c r="E267" s="266"/>
      <c r="F267" s="266"/>
      <c r="G267" s="266"/>
      <c r="H267" s="267"/>
    </row>
    <row r="268" spans="1:8" ht="12.5" x14ac:dyDescent="0.25">
      <c r="A268" s="265"/>
      <c r="B268" s="266"/>
      <c r="C268" s="266"/>
      <c r="D268" s="266"/>
      <c r="E268" s="266"/>
      <c r="F268" s="266"/>
      <c r="G268" s="266"/>
      <c r="H268" s="267"/>
    </row>
    <row r="269" spans="1:8" ht="12.5" x14ac:dyDescent="0.25">
      <c r="A269" s="268"/>
      <c r="B269" s="269"/>
      <c r="C269" s="269"/>
      <c r="D269" s="269"/>
      <c r="E269" s="269"/>
      <c r="F269" s="269"/>
      <c r="G269" s="269"/>
      <c r="H269" s="270"/>
    </row>
    <row r="270" spans="1:8" ht="15.5" x14ac:dyDescent="0.35">
      <c r="E270" s="314" t="s">
        <v>227</v>
      </c>
      <c r="F270" s="315"/>
      <c r="G270" s="316"/>
    </row>
    <row r="271" spans="1:8" ht="12.5" x14ac:dyDescent="0.25">
      <c r="A271" s="35"/>
      <c r="B271" s="34"/>
      <c r="C271" s="34"/>
      <c r="D271" s="34"/>
      <c r="E271" s="158" t="s">
        <v>84</v>
      </c>
      <c r="F271" s="158" t="s">
        <v>85</v>
      </c>
      <c r="G271" s="158" t="s">
        <v>86</v>
      </c>
      <c r="H271" s="158" t="s">
        <v>87</v>
      </c>
    </row>
    <row r="272" spans="1:8" ht="59" customHeight="1" x14ac:dyDescent="0.25">
      <c r="A272" s="35"/>
      <c r="B272" s="34"/>
      <c r="C272" s="34"/>
      <c r="D272" s="34"/>
      <c r="E272" s="192" t="s">
        <v>104</v>
      </c>
      <c r="F272" s="238" t="s">
        <v>290</v>
      </c>
      <c r="G272" s="211" t="s">
        <v>291</v>
      </c>
      <c r="H272" s="238" t="s">
        <v>289</v>
      </c>
    </row>
    <row r="273" spans="1:8" ht="18.5" customHeight="1" x14ac:dyDescent="0.25">
      <c r="A273" s="35"/>
      <c r="B273" s="34"/>
      <c r="C273" s="34"/>
      <c r="D273" s="34"/>
      <c r="E273" s="193" t="s">
        <v>115</v>
      </c>
      <c r="F273" s="239"/>
      <c r="G273" s="212"/>
      <c r="H273" s="239"/>
    </row>
    <row r="274" spans="1:8" x14ac:dyDescent="0.3">
      <c r="A274" s="45" t="s">
        <v>243</v>
      </c>
      <c r="B274" s="34"/>
      <c r="C274" s="34"/>
      <c r="D274" s="34"/>
      <c r="E274" s="156" t="s">
        <v>116</v>
      </c>
      <c r="F274" s="157"/>
      <c r="G274" s="157"/>
      <c r="H274" s="156" t="s">
        <v>116</v>
      </c>
    </row>
    <row r="275" spans="1:8" x14ac:dyDescent="0.3">
      <c r="A275" s="9" t="s">
        <v>203</v>
      </c>
      <c r="B275" s="34"/>
      <c r="C275" s="36"/>
      <c r="D275" s="30" t="s">
        <v>78</v>
      </c>
      <c r="E275" s="153">
        <v>0</v>
      </c>
      <c r="F275" s="153">
        <v>0</v>
      </c>
      <c r="G275" s="153">
        <v>0</v>
      </c>
      <c r="H275" s="107">
        <f>+E275+F275+G275</f>
        <v>0</v>
      </c>
    </row>
    <row r="276" spans="1:8" x14ac:dyDescent="0.3">
      <c r="A276" s="9" t="s">
        <v>79</v>
      </c>
      <c r="B276" s="34"/>
      <c r="C276" s="36"/>
      <c r="D276" s="30" t="s">
        <v>80</v>
      </c>
      <c r="E276" s="153">
        <v>0</v>
      </c>
      <c r="F276" s="153">
        <v>0</v>
      </c>
      <c r="G276" s="153">
        <v>0</v>
      </c>
      <c r="H276" s="107">
        <f>+E276+F276+G276</f>
        <v>0</v>
      </c>
    </row>
    <row r="277" spans="1:8" x14ac:dyDescent="0.3">
      <c r="B277" s="35"/>
      <c r="C277" s="35"/>
      <c r="D277" s="37" t="s">
        <v>81</v>
      </c>
      <c r="E277" s="94">
        <f>ROUND(SUM(E275:E276),0)</f>
        <v>0</v>
      </c>
      <c r="F277" s="94">
        <f>ROUND(SUM(F275:F276),0)</f>
        <v>0</v>
      </c>
      <c r="G277" s="94">
        <f>ROUND(SUM(G275:G276),0)</f>
        <v>0</v>
      </c>
      <c r="H277" s="94">
        <f>ROUND(SUM(H275:H276),0)</f>
        <v>0</v>
      </c>
    </row>
    <row r="278" spans="1:8" ht="9.75" customHeight="1" x14ac:dyDescent="0.3">
      <c r="B278" s="35"/>
      <c r="C278" s="35"/>
      <c r="D278" s="35"/>
      <c r="E278" s="95"/>
      <c r="F278" s="95"/>
      <c r="G278" s="95"/>
      <c r="H278" s="95"/>
    </row>
    <row r="279" spans="1:8" x14ac:dyDescent="0.3">
      <c r="A279" s="9" t="s">
        <v>88</v>
      </c>
      <c r="B279" s="35"/>
      <c r="C279" s="34"/>
      <c r="D279" s="34"/>
      <c r="E279" s="96"/>
      <c r="F279" s="96"/>
      <c r="G279" s="96"/>
      <c r="H279" s="108"/>
    </row>
    <row r="280" spans="1:8" x14ac:dyDescent="0.3">
      <c r="A280" s="9" t="s">
        <v>89</v>
      </c>
      <c r="B280" s="34"/>
      <c r="C280" s="34"/>
      <c r="D280" s="34"/>
      <c r="E280" s="153">
        <v>0</v>
      </c>
      <c r="F280" s="153">
        <v>0</v>
      </c>
      <c r="G280" s="153">
        <v>0</v>
      </c>
      <c r="H280" s="106">
        <f t="shared" ref="H280:H286" si="2">+E280+F280+G280</f>
        <v>0</v>
      </c>
    </row>
    <row r="281" spans="1:8" x14ac:dyDescent="0.3">
      <c r="A281" s="9" t="s">
        <v>90</v>
      </c>
      <c r="B281" s="34"/>
      <c r="C281" s="34"/>
      <c r="D281" s="34"/>
      <c r="E281" s="153">
        <v>0</v>
      </c>
      <c r="F281" s="153">
        <v>0</v>
      </c>
      <c r="G281" s="153">
        <v>0</v>
      </c>
      <c r="H281" s="107">
        <f t="shared" si="2"/>
        <v>0</v>
      </c>
    </row>
    <row r="282" spans="1:8" x14ac:dyDescent="0.3">
      <c r="A282" s="9" t="s">
        <v>91</v>
      </c>
      <c r="B282" s="34"/>
      <c r="C282" s="34"/>
      <c r="D282" s="34"/>
      <c r="E282" s="153">
        <v>0</v>
      </c>
      <c r="F282" s="153">
        <v>0</v>
      </c>
      <c r="G282" s="153">
        <v>0</v>
      </c>
      <c r="H282" s="107">
        <f t="shared" si="2"/>
        <v>0</v>
      </c>
    </row>
    <row r="283" spans="1:8" x14ac:dyDescent="0.3">
      <c r="A283" s="9" t="s">
        <v>92</v>
      </c>
      <c r="B283" s="34"/>
      <c r="C283" s="34"/>
      <c r="D283" s="34"/>
      <c r="E283" s="153">
        <v>0</v>
      </c>
      <c r="F283" s="153">
        <v>0</v>
      </c>
      <c r="G283" s="153">
        <v>0</v>
      </c>
      <c r="H283" s="107">
        <f t="shared" si="2"/>
        <v>0</v>
      </c>
    </row>
    <row r="284" spans="1:8" x14ac:dyDescent="0.3">
      <c r="A284" s="9" t="s">
        <v>93</v>
      </c>
      <c r="B284" s="34"/>
      <c r="C284" s="34"/>
      <c r="D284" s="34"/>
      <c r="E284" s="153">
        <v>0</v>
      </c>
      <c r="F284" s="153">
        <v>0</v>
      </c>
      <c r="G284" s="153">
        <v>0</v>
      </c>
      <c r="H284" s="107">
        <f t="shared" si="2"/>
        <v>0</v>
      </c>
    </row>
    <row r="285" spans="1:8" x14ac:dyDescent="0.3">
      <c r="A285" s="9" t="s">
        <v>94</v>
      </c>
      <c r="B285" s="34"/>
      <c r="C285" s="34"/>
      <c r="D285" s="34"/>
      <c r="E285" s="153">
        <v>0</v>
      </c>
      <c r="F285" s="153">
        <v>0</v>
      </c>
      <c r="G285" s="153">
        <v>0</v>
      </c>
      <c r="H285" s="107">
        <f t="shared" si="2"/>
        <v>0</v>
      </c>
    </row>
    <row r="286" spans="1:8" x14ac:dyDescent="0.3">
      <c r="A286" s="9" t="s">
        <v>95</v>
      </c>
      <c r="B286" s="34"/>
      <c r="C286" s="34"/>
      <c r="D286" s="34"/>
      <c r="E286" s="153">
        <v>0</v>
      </c>
      <c r="F286" s="153">
        <v>0</v>
      </c>
      <c r="G286" s="153">
        <v>0</v>
      </c>
      <c r="H286" s="107">
        <f t="shared" si="2"/>
        <v>0</v>
      </c>
    </row>
    <row r="287" spans="1:8" x14ac:dyDescent="0.3">
      <c r="B287" s="35"/>
      <c r="C287" s="35"/>
      <c r="D287" s="37" t="s">
        <v>81</v>
      </c>
      <c r="E287" s="94">
        <f>(ROUND(SUM(E280:E286),0))</f>
        <v>0</v>
      </c>
      <c r="F287" s="94">
        <f>(ROUND(SUM(F280:F286),0))</f>
        <v>0</v>
      </c>
      <c r="G287" s="94">
        <f>(ROUND(SUM(G280:G286),0))</f>
        <v>0</v>
      </c>
      <c r="H287" s="94">
        <f>(ROUND(SUM(H280:H286),0))</f>
        <v>0</v>
      </c>
    </row>
    <row r="288" spans="1:8" ht="8.25" customHeight="1" x14ac:dyDescent="0.3">
      <c r="B288" s="35"/>
      <c r="C288" s="35"/>
      <c r="D288" s="35"/>
      <c r="E288" s="95"/>
      <c r="F288" s="95"/>
      <c r="G288" s="95"/>
      <c r="H288" s="99"/>
    </row>
    <row r="289" spans="1:8" x14ac:dyDescent="0.3">
      <c r="A289" s="9" t="s">
        <v>244</v>
      </c>
      <c r="B289" s="34"/>
      <c r="C289" s="34"/>
      <c r="D289" s="34"/>
      <c r="E289" s="94">
        <f>+E277-E287</f>
        <v>0</v>
      </c>
      <c r="F289" s="94">
        <f>+F277-F287</f>
        <v>0</v>
      </c>
      <c r="G289" s="94">
        <f>+G277-G287</f>
        <v>0</v>
      </c>
      <c r="H289" s="94">
        <f>+H277-H287</f>
        <v>0</v>
      </c>
    </row>
    <row r="290" spans="1:8" ht="9.75" customHeight="1" x14ac:dyDescent="0.3">
      <c r="B290" s="34"/>
      <c r="C290" s="34"/>
      <c r="D290" s="34"/>
      <c r="E290" s="96"/>
      <c r="F290" s="96"/>
      <c r="G290" s="96"/>
      <c r="H290" s="109"/>
    </row>
    <row r="291" spans="1:8" x14ac:dyDescent="0.3">
      <c r="A291" s="9" t="s">
        <v>96</v>
      </c>
      <c r="B291" s="34"/>
      <c r="C291" s="34"/>
      <c r="D291" s="34"/>
      <c r="E291" s="153">
        <v>0</v>
      </c>
      <c r="F291" s="153">
        <v>0</v>
      </c>
      <c r="G291" s="153">
        <v>0</v>
      </c>
      <c r="H291" s="106">
        <f>+E291+F291+G291</f>
        <v>0</v>
      </c>
    </row>
    <row r="292" spans="1:8" x14ac:dyDescent="0.3">
      <c r="A292" s="9" t="s">
        <v>97</v>
      </c>
      <c r="B292" s="34"/>
      <c r="C292" s="34"/>
      <c r="D292" s="34"/>
      <c r="E292" s="153">
        <v>0</v>
      </c>
      <c r="F292" s="153">
        <v>0</v>
      </c>
      <c r="G292" s="153">
        <v>0</v>
      </c>
      <c r="H292" s="107">
        <f>+E292+F292+G292</f>
        <v>0</v>
      </c>
    </row>
    <row r="293" spans="1:8" x14ac:dyDescent="0.3">
      <c r="A293" s="45" t="s">
        <v>224</v>
      </c>
      <c r="B293" s="34"/>
      <c r="C293" s="34"/>
      <c r="D293" s="34"/>
      <c r="E293" s="101"/>
      <c r="F293" s="97"/>
      <c r="G293" s="97"/>
      <c r="H293" s="97"/>
    </row>
    <row r="294" spans="1:8" x14ac:dyDescent="0.3">
      <c r="A294" s="45" t="s">
        <v>222</v>
      </c>
      <c r="B294" s="34"/>
      <c r="C294" s="34"/>
      <c r="D294" s="34"/>
      <c r="E294" s="98">
        <f>+E289+E291-E292</f>
        <v>0</v>
      </c>
      <c r="F294" s="98">
        <f>+F289+F291-F292</f>
        <v>0</v>
      </c>
      <c r="G294" s="98">
        <f>+G289+G291-G292</f>
        <v>0</v>
      </c>
      <c r="H294" s="98">
        <f>+H289+H291-H292</f>
        <v>0</v>
      </c>
    </row>
    <row r="295" spans="1:8" x14ac:dyDescent="0.3">
      <c r="B295" s="34"/>
      <c r="C295" s="34"/>
      <c r="D295" s="34"/>
      <c r="E295" s="99"/>
      <c r="F295" s="99"/>
      <c r="G295" s="99"/>
      <c r="H295" s="99"/>
    </row>
    <row r="296" spans="1:8" ht="26.25" customHeight="1" x14ac:dyDescent="0.3">
      <c r="A296" s="233" t="s">
        <v>248</v>
      </c>
      <c r="B296" s="233"/>
      <c r="C296" s="233"/>
      <c r="D296" s="234"/>
      <c r="E296" s="112">
        <f>H249</f>
        <v>0</v>
      </c>
      <c r="F296" s="143" t="s">
        <v>54</v>
      </c>
      <c r="G296" s="143"/>
      <c r="H296" s="106">
        <f>H249</f>
        <v>0</v>
      </c>
    </row>
    <row r="297" spans="1:8" x14ac:dyDescent="0.3">
      <c r="A297" s="9" t="s">
        <v>163</v>
      </c>
      <c r="B297" s="34"/>
      <c r="C297" s="34"/>
      <c r="D297" s="34"/>
      <c r="E297" s="143"/>
      <c r="F297" s="143" t="s">
        <v>54</v>
      </c>
      <c r="G297" s="143"/>
      <c r="H297" s="107">
        <f>E297</f>
        <v>0</v>
      </c>
    </row>
    <row r="298" spans="1:8" x14ac:dyDescent="0.3">
      <c r="A298" s="9" t="s">
        <v>83</v>
      </c>
      <c r="B298" s="34"/>
      <c r="C298" s="34"/>
      <c r="D298" s="34"/>
      <c r="E298" s="94">
        <f>+E296+E297</f>
        <v>0</v>
      </c>
      <c r="F298" s="144"/>
      <c r="G298" s="144"/>
      <c r="H298" s="94">
        <f>+H296+H297</f>
        <v>0</v>
      </c>
    </row>
    <row r="299" spans="1:8" x14ac:dyDescent="0.3">
      <c r="A299" s="33"/>
      <c r="B299" s="38"/>
      <c r="C299" s="38"/>
      <c r="D299" s="38"/>
      <c r="E299" s="100"/>
      <c r="F299" s="100"/>
      <c r="G299" s="100"/>
      <c r="H299" s="100"/>
    </row>
    <row r="300" spans="1:8" x14ac:dyDescent="0.3">
      <c r="A300" s="9" t="s">
        <v>160</v>
      </c>
      <c r="B300" s="35"/>
      <c r="C300" s="35"/>
      <c r="D300" s="35"/>
      <c r="E300" s="98">
        <f>ROUND(SUM(+E294+E298),0)</f>
        <v>0</v>
      </c>
      <c r="F300" s="98">
        <f>ROUND(SUM(+F294+F298),0)</f>
        <v>0</v>
      </c>
      <c r="G300" s="98">
        <f>ROUND(SUM(+G294+G298),0)</f>
        <v>0</v>
      </c>
      <c r="H300" s="98">
        <f>ROUND(SUM(+H294+H298),0)</f>
        <v>0</v>
      </c>
    </row>
    <row r="301" spans="1:8" x14ac:dyDescent="0.3">
      <c r="B301" s="35"/>
      <c r="C301" s="35"/>
      <c r="D301" s="35"/>
      <c r="E301" s="95"/>
      <c r="F301" s="95"/>
      <c r="G301" s="95"/>
      <c r="H301" s="95"/>
    </row>
    <row r="302" spans="1:8" x14ac:dyDescent="0.3">
      <c r="A302" s="9" t="s">
        <v>225</v>
      </c>
      <c r="B302" s="34"/>
      <c r="C302" s="34"/>
      <c r="D302" s="34"/>
      <c r="E302" s="110" t="s">
        <v>124</v>
      </c>
      <c r="F302" s="96"/>
      <c r="G302" s="96"/>
      <c r="H302" s="111"/>
    </row>
    <row r="303" spans="1:8" x14ac:dyDescent="0.3">
      <c r="A303" s="9" t="s">
        <v>154</v>
      </c>
      <c r="B303" s="35"/>
      <c r="C303" s="35"/>
      <c r="D303" s="53"/>
      <c r="E303" s="153">
        <v>0</v>
      </c>
      <c r="F303" s="153"/>
      <c r="G303" s="153"/>
      <c r="H303" s="107">
        <f>SUM(E303:G303)</f>
        <v>0</v>
      </c>
    </row>
    <row r="304" spans="1:8" x14ac:dyDescent="0.3">
      <c r="A304" s="9" t="s">
        <v>155</v>
      </c>
      <c r="B304" s="9"/>
      <c r="C304" s="35"/>
      <c r="D304" s="35"/>
      <c r="E304" s="153">
        <v>0</v>
      </c>
      <c r="F304" s="153"/>
      <c r="G304" s="153"/>
      <c r="H304" s="107">
        <f>SUM(E304:G304)</f>
        <v>0</v>
      </c>
    </row>
    <row r="305" spans="1:10" x14ac:dyDescent="0.3">
      <c r="A305" s="9" t="s">
        <v>156</v>
      </c>
      <c r="B305" s="35"/>
      <c r="C305" s="35"/>
      <c r="D305" s="53"/>
      <c r="E305" s="153">
        <v>0</v>
      </c>
      <c r="F305" s="153"/>
      <c r="G305" s="153"/>
      <c r="H305" s="107">
        <f>SUM(E305:G305)</f>
        <v>0</v>
      </c>
    </row>
    <row r="306" spans="1:10" x14ac:dyDescent="0.3">
      <c r="A306" s="9" t="s">
        <v>157</v>
      </c>
      <c r="B306" s="35"/>
      <c r="C306" s="35"/>
      <c r="D306" s="53"/>
      <c r="E306" s="153">
        <v>0</v>
      </c>
      <c r="F306" s="153">
        <v>0</v>
      </c>
      <c r="G306" s="153"/>
      <c r="H306" s="107">
        <f>SUM(E306:G306)</f>
        <v>0</v>
      </c>
    </row>
    <row r="307" spans="1:10" ht="12.75" customHeight="1" x14ac:dyDescent="0.3">
      <c r="A307" s="233" t="s">
        <v>158</v>
      </c>
      <c r="B307" s="233"/>
      <c r="C307" s="233"/>
      <c r="D307" s="234"/>
      <c r="E307" s="154">
        <f>SUM(E287+E292)*G154</f>
        <v>0</v>
      </c>
      <c r="F307" s="154">
        <f>SUM(F287+F292)*$G$154</f>
        <v>0</v>
      </c>
      <c r="G307" s="154">
        <f>SUM(G287+G292)*$G$154</f>
        <v>0</v>
      </c>
      <c r="H307" s="94">
        <f>SUM(H287+H292)*G154</f>
        <v>0</v>
      </c>
      <c r="I307" s="197">
        <f>H300-SUM(H303:H307)</f>
        <v>0</v>
      </c>
      <c r="J307" s="198" t="s">
        <v>309</v>
      </c>
    </row>
    <row r="308" spans="1:10" s="12" customFormat="1" ht="14.25" customHeight="1" x14ac:dyDescent="0.3">
      <c r="A308" s="9" t="s">
        <v>159</v>
      </c>
      <c r="B308" s="35"/>
      <c r="C308" s="35"/>
      <c r="D308" s="53"/>
      <c r="E308" s="154">
        <f>E300-E303-E304-E305-E306-E307</f>
        <v>0</v>
      </c>
      <c r="F308" s="154">
        <f>F300-SUM(F303:F307)</f>
        <v>0</v>
      </c>
      <c r="G308" s="154">
        <f>G300-SUM(G303:G307)</f>
        <v>0</v>
      </c>
      <c r="H308" s="94">
        <f>SUM(E308:G308)</f>
        <v>0</v>
      </c>
    </row>
    <row r="309" spans="1:10" x14ac:dyDescent="0.3">
      <c r="A309" s="12" t="s">
        <v>162</v>
      </c>
      <c r="B309" s="12"/>
      <c r="C309" s="12"/>
      <c r="D309" s="12"/>
      <c r="E309" s="105" t="e">
        <f>SUM(E307+E308+E312)/(E287+E292)</f>
        <v>#DIV/0!</v>
      </c>
      <c r="F309" s="46"/>
      <c r="G309" s="46" t="e">
        <f>IF(H309&gt;=$G$154,"Meets","Does not Meet")</f>
        <v>#DIV/0!</v>
      </c>
      <c r="H309" s="105" t="e">
        <f>SUM(H307+H308+H312)/(H287+H292)</f>
        <v>#DIV/0!</v>
      </c>
    </row>
    <row r="310" spans="1:10" ht="12.5" x14ac:dyDescent="0.25">
      <c r="A310" s="103" t="s">
        <v>164</v>
      </c>
      <c r="E310" s="44" t="str">
        <f>IF(E300&lt;&gt;ROUND(SUM(E303+E304+E305+E306+E307+E308),0),"Not in Balance","In Balance")</f>
        <v>In Balance</v>
      </c>
      <c r="H310" s="44" t="str">
        <f>IF(H300&lt;&gt;ROUND(SUM(H303+H304+H305+H306+H307+H308),0),"Not in Balance","In Balance")</f>
        <v>In Balance</v>
      </c>
    </row>
    <row r="311" spans="1:10" s="9" customFormat="1" x14ac:dyDescent="0.3">
      <c r="A311" s="103" t="s">
        <v>165</v>
      </c>
      <c r="B311"/>
      <c r="C311"/>
      <c r="D311"/>
      <c r="E311" s="104">
        <f>+E300-E306-E307-E308-E304-E305-E303</f>
        <v>0</v>
      </c>
      <c r="F311" s="28" t="str">
        <f>IF(AND(E311=0,H311=0),"OK","Undesignated Amount")</f>
        <v>OK</v>
      </c>
      <c r="G311" s="28"/>
      <c r="H311" s="104">
        <f>+H300-H306-H307-H308-H304-H305-H303</f>
        <v>0</v>
      </c>
    </row>
    <row r="312" spans="1:10" s="9" customFormat="1" x14ac:dyDescent="0.3">
      <c r="A312" s="35" t="s">
        <v>210</v>
      </c>
      <c r="B312" s="35"/>
      <c r="C312" s="35"/>
      <c r="D312" s="35"/>
      <c r="E312" s="155">
        <v>0</v>
      </c>
      <c r="F312" s="51"/>
      <c r="G312" s="51"/>
      <c r="H312" s="155">
        <v>0</v>
      </c>
    </row>
    <row r="313" spans="1:10" ht="21.75" customHeight="1" x14ac:dyDescent="0.3">
      <c r="A313" s="77" t="s">
        <v>249</v>
      </c>
    </row>
    <row r="314" spans="1:10" ht="12.5" x14ac:dyDescent="0.25">
      <c r="A314" s="297"/>
      <c r="B314" s="263"/>
      <c r="C314" s="263"/>
      <c r="D314" s="263"/>
      <c r="E314" s="263"/>
      <c r="F314" s="263"/>
      <c r="G314" s="263"/>
      <c r="H314" s="264"/>
    </row>
    <row r="315" spans="1:10" ht="12.5" x14ac:dyDescent="0.25">
      <c r="A315" s="265"/>
      <c r="B315" s="266"/>
      <c r="C315" s="266"/>
      <c r="D315" s="266"/>
      <c r="E315" s="266"/>
      <c r="F315" s="266"/>
      <c r="G315" s="266"/>
      <c r="H315" s="267"/>
    </row>
    <row r="316" spans="1:10" ht="12.5" x14ac:dyDescent="0.25">
      <c r="A316" s="265"/>
      <c r="B316" s="266"/>
      <c r="C316" s="266"/>
      <c r="D316" s="266"/>
      <c r="E316" s="266"/>
      <c r="F316" s="266"/>
      <c r="G316" s="266"/>
      <c r="H316" s="267"/>
    </row>
    <row r="317" spans="1:10" ht="12.5" x14ac:dyDescent="0.25">
      <c r="A317" s="265"/>
      <c r="B317" s="266"/>
      <c r="C317" s="266"/>
      <c r="D317" s="266"/>
      <c r="E317" s="266"/>
      <c r="F317" s="266"/>
      <c r="G317" s="266"/>
      <c r="H317" s="267"/>
    </row>
    <row r="318" spans="1:10" ht="12.5" x14ac:dyDescent="0.25">
      <c r="A318" s="265"/>
      <c r="B318" s="266"/>
      <c r="C318" s="266"/>
      <c r="D318" s="266"/>
      <c r="E318" s="266"/>
      <c r="F318" s="266"/>
      <c r="G318" s="266"/>
      <c r="H318" s="267"/>
    </row>
    <row r="319" spans="1:10" ht="12.5" x14ac:dyDescent="0.25">
      <c r="A319" s="265"/>
      <c r="B319" s="266"/>
      <c r="C319" s="266"/>
      <c r="D319" s="266"/>
      <c r="E319" s="266"/>
      <c r="F319" s="266"/>
      <c r="G319" s="266"/>
      <c r="H319" s="267"/>
    </row>
    <row r="320" spans="1:10" ht="12.5" x14ac:dyDescent="0.25">
      <c r="A320" s="268"/>
      <c r="B320" s="269"/>
      <c r="C320" s="269"/>
      <c r="D320" s="269"/>
      <c r="E320" s="269"/>
      <c r="F320" s="269"/>
      <c r="G320" s="269"/>
      <c r="H320" s="270"/>
    </row>
    <row r="321" spans="1:8" x14ac:dyDescent="0.3">
      <c r="A321" s="9" t="s">
        <v>36</v>
      </c>
      <c r="B321" s="235" t="s">
        <v>250</v>
      </c>
      <c r="C321" s="218"/>
      <c r="D321" s="218"/>
      <c r="E321" s="218"/>
      <c r="F321" s="218"/>
      <c r="G321" s="218"/>
      <c r="H321" s="218"/>
    </row>
    <row r="322" spans="1:8" ht="29.25" customHeight="1" x14ac:dyDescent="0.3">
      <c r="B322" s="236"/>
      <c r="C322" s="236"/>
      <c r="D322" s="236"/>
      <c r="E322" s="236"/>
      <c r="F322" s="236"/>
      <c r="G322" s="236"/>
      <c r="H322" s="236"/>
    </row>
    <row r="323" spans="1:8" x14ac:dyDescent="0.3">
      <c r="B323" s="295"/>
      <c r="C323" s="263"/>
      <c r="D323" s="263"/>
      <c r="E323" s="263"/>
      <c r="F323" s="263"/>
      <c r="G323" s="263"/>
      <c r="H323" s="264"/>
    </row>
    <row r="324" spans="1:8" x14ac:dyDescent="0.3">
      <c r="B324" s="265"/>
      <c r="C324" s="266"/>
      <c r="D324" s="266"/>
      <c r="E324" s="266"/>
      <c r="F324" s="266"/>
      <c r="G324" s="266"/>
      <c r="H324" s="267"/>
    </row>
    <row r="325" spans="1:8" x14ac:dyDescent="0.3">
      <c r="B325" s="265"/>
      <c r="C325" s="266"/>
      <c r="D325" s="266"/>
      <c r="E325" s="266"/>
      <c r="F325" s="266"/>
      <c r="G325" s="266"/>
      <c r="H325" s="267"/>
    </row>
    <row r="326" spans="1:8" x14ac:dyDescent="0.3">
      <c r="B326" s="268"/>
      <c r="C326" s="269"/>
      <c r="D326" s="269"/>
      <c r="E326" s="269"/>
      <c r="F326" s="269"/>
      <c r="G326" s="269"/>
      <c r="H326" s="270"/>
    </row>
    <row r="327" spans="1:8" x14ac:dyDescent="0.3">
      <c r="B327" s="10"/>
      <c r="C327" s="10"/>
      <c r="D327" s="10"/>
      <c r="E327" s="10"/>
      <c r="F327" s="10"/>
      <c r="G327" s="10"/>
      <c r="H327" s="10"/>
    </row>
    <row r="329" spans="1:8" ht="15" customHeight="1" x14ac:dyDescent="0.3">
      <c r="A329" s="9" t="s">
        <v>37</v>
      </c>
      <c r="B329" s="302" t="s">
        <v>252</v>
      </c>
      <c r="C329" s="233"/>
      <c r="D329" s="233"/>
      <c r="E329" s="233"/>
      <c r="F329" s="233"/>
      <c r="G329" s="233"/>
      <c r="H329" s="233"/>
    </row>
    <row r="330" spans="1:8" ht="39" customHeight="1" x14ac:dyDescent="0.3">
      <c r="B330" s="303"/>
      <c r="C330" s="303"/>
      <c r="D330" s="303"/>
      <c r="E330" s="303"/>
      <c r="F330" s="303"/>
      <c r="G330" s="303"/>
      <c r="H330" s="303"/>
    </row>
    <row r="331" spans="1:8" x14ac:dyDescent="0.3">
      <c r="B331" s="296"/>
      <c r="C331" s="241"/>
      <c r="D331" s="241"/>
      <c r="E331" s="241"/>
      <c r="F331" s="241"/>
      <c r="G331" s="241"/>
      <c r="H331" s="242"/>
    </row>
    <row r="332" spans="1:8" x14ac:dyDescent="0.3">
      <c r="B332" s="243"/>
      <c r="C332" s="244"/>
      <c r="D332" s="244"/>
      <c r="E332" s="244"/>
      <c r="F332" s="244"/>
      <c r="G332" s="244"/>
      <c r="H332" s="245"/>
    </row>
    <row r="333" spans="1:8" ht="12.25" customHeight="1" x14ac:dyDescent="0.3">
      <c r="B333" s="243"/>
      <c r="C333" s="244"/>
      <c r="D333" s="244"/>
      <c r="E333" s="244"/>
      <c r="F333" s="244"/>
      <c r="G333" s="244"/>
      <c r="H333" s="245"/>
    </row>
    <row r="334" spans="1:8" ht="12.25" customHeight="1" x14ac:dyDescent="0.3">
      <c r="B334" s="246"/>
      <c r="C334" s="247"/>
      <c r="D334" s="247"/>
      <c r="E334" s="247"/>
      <c r="F334" s="247"/>
      <c r="G334" s="247"/>
      <c r="H334" s="248"/>
    </row>
    <row r="335" spans="1:8" ht="12.25" customHeight="1" x14ac:dyDescent="0.3">
      <c r="B335" s="169"/>
      <c r="C335" s="169"/>
      <c r="D335" s="169"/>
      <c r="E335" s="169"/>
      <c r="F335" s="169"/>
      <c r="G335" s="169"/>
      <c r="H335" s="169"/>
    </row>
    <row r="337" spans="1:8" x14ac:dyDescent="0.3">
      <c r="A337" s="9" t="s">
        <v>58</v>
      </c>
      <c r="B337" s="249" t="s">
        <v>251</v>
      </c>
      <c r="C337" s="249"/>
      <c r="D337" s="249"/>
      <c r="E337" s="249"/>
      <c r="F337" s="249"/>
      <c r="G337" s="249"/>
      <c r="H337" s="249"/>
    </row>
    <row r="338" spans="1:8" ht="29" customHeight="1" x14ac:dyDescent="0.3">
      <c r="B338" s="250"/>
      <c r="C338" s="250"/>
      <c r="D338" s="250"/>
      <c r="E338" s="250"/>
      <c r="F338" s="250"/>
      <c r="G338" s="250"/>
      <c r="H338" s="250"/>
    </row>
    <row r="339" spans="1:8" ht="14.5" customHeight="1" x14ac:dyDescent="0.3">
      <c r="B339" s="240"/>
      <c r="C339" s="241"/>
      <c r="D339" s="241"/>
      <c r="E339" s="241"/>
      <c r="F339" s="241"/>
      <c r="G339" s="241"/>
      <c r="H339" s="242"/>
    </row>
    <row r="340" spans="1:8" x14ac:dyDescent="0.3">
      <c r="B340" s="243"/>
      <c r="C340" s="244"/>
      <c r="D340" s="244"/>
      <c r="E340" s="244"/>
      <c r="F340" s="244"/>
      <c r="G340" s="244"/>
      <c r="H340" s="245"/>
    </row>
    <row r="341" spans="1:8" x14ac:dyDescent="0.3">
      <c r="B341" s="243"/>
      <c r="C341" s="244"/>
      <c r="D341" s="244"/>
      <c r="E341" s="244"/>
      <c r="F341" s="244"/>
      <c r="G341" s="244"/>
      <c r="H341" s="245"/>
    </row>
    <row r="342" spans="1:8" x14ac:dyDescent="0.3">
      <c r="B342" s="243"/>
      <c r="C342" s="244"/>
      <c r="D342" s="244"/>
      <c r="E342" s="244"/>
      <c r="F342" s="244"/>
      <c r="G342" s="244"/>
      <c r="H342" s="245"/>
    </row>
    <row r="343" spans="1:8" ht="12" customHeight="1" x14ac:dyDescent="0.3">
      <c r="B343" s="246"/>
      <c r="C343" s="247"/>
      <c r="D343" s="247"/>
      <c r="E343" s="247"/>
      <c r="F343" s="247"/>
      <c r="G343" s="247"/>
      <c r="H343" s="248"/>
    </row>
    <row r="344" spans="1:8" ht="12.25" customHeight="1" x14ac:dyDescent="0.3">
      <c r="B344" s="177"/>
      <c r="C344" s="3"/>
      <c r="D344" s="3"/>
      <c r="E344" s="3"/>
      <c r="F344" s="3"/>
      <c r="G344" s="3"/>
      <c r="H344" s="3"/>
    </row>
    <row r="345" spans="1:8" ht="12.25" customHeight="1" x14ac:dyDescent="0.3">
      <c r="B345" s="9"/>
    </row>
    <row r="346" spans="1:8" ht="27" customHeight="1" x14ac:dyDescent="0.3">
      <c r="A346" s="127" t="s">
        <v>16</v>
      </c>
      <c r="B346" s="293" t="s">
        <v>253</v>
      </c>
      <c r="C346" s="293"/>
      <c r="D346" s="293"/>
      <c r="E346" s="293"/>
      <c r="F346" s="293"/>
      <c r="G346" s="293"/>
      <c r="H346" s="293"/>
    </row>
    <row r="347" spans="1:8" x14ac:dyDescent="0.3">
      <c r="B347" s="240"/>
      <c r="C347" s="241"/>
      <c r="D347" s="241"/>
      <c r="E347" s="241"/>
      <c r="F347" s="241"/>
      <c r="G347" s="241"/>
      <c r="H347" s="242"/>
    </row>
    <row r="348" spans="1:8" x14ac:dyDescent="0.3">
      <c r="B348" s="243"/>
      <c r="C348" s="244"/>
      <c r="D348" s="244"/>
      <c r="E348" s="244"/>
      <c r="F348" s="244"/>
      <c r="G348" s="244"/>
      <c r="H348" s="245"/>
    </row>
    <row r="349" spans="1:8" x14ac:dyDescent="0.3">
      <c r="B349" s="243"/>
      <c r="C349" s="244"/>
      <c r="D349" s="244"/>
      <c r="E349" s="244"/>
      <c r="F349" s="244"/>
      <c r="G349" s="244"/>
      <c r="H349" s="245"/>
    </row>
    <row r="350" spans="1:8" x14ac:dyDescent="0.3">
      <c r="B350" s="243"/>
      <c r="C350" s="244"/>
      <c r="D350" s="244"/>
      <c r="E350" s="244"/>
      <c r="F350" s="244"/>
      <c r="G350" s="244"/>
      <c r="H350" s="245"/>
    </row>
    <row r="351" spans="1:8" x14ac:dyDescent="0.3">
      <c r="B351" s="246"/>
      <c r="C351" s="247"/>
      <c r="D351" s="247"/>
      <c r="E351" s="247"/>
      <c r="F351" s="247"/>
      <c r="G351" s="247"/>
      <c r="H351" s="248"/>
    </row>
    <row r="352" spans="1:8" x14ac:dyDescent="0.3">
      <c r="B352" s="294"/>
      <c r="C352" s="294"/>
      <c r="D352" s="294"/>
      <c r="E352" s="294"/>
      <c r="F352" s="294"/>
      <c r="G352" s="294"/>
      <c r="H352" s="294"/>
    </row>
    <row r="353" spans="1:8" x14ac:dyDescent="0.3">
      <c r="A353" s="298" t="s">
        <v>121</v>
      </c>
      <c r="B353" s="298"/>
      <c r="C353" s="298"/>
      <c r="D353" s="298"/>
      <c r="E353" s="298"/>
      <c r="F353" s="298"/>
      <c r="G353" s="298"/>
      <c r="H353" s="298"/>
    </row>
    <row r="354" spans="1:8" ht="4.5" customHeight="1" x14ac:dyDescent="0.3"/>
    <row r="355" spans="1:8" x14ac:dyDescent="0.3">
      <c r="B355" s="237" t="s">
        <v>254</v>
      </c>
      <c r="C355" s="237"/>
      <c r="D355" s="237"/>
      <c r="E355" s="237"/>
      <c r="F355" s="237"/>
      <c r="G355" s="237"/>
      <c r="H355" s="237"/>
    </row>
    <row r="356" spans="1:8" x14ac:dyDescent="0.3">
      <c r="B356" s="237"/>
      <c r="C356" s="237"/>
      <c r="D356" s="237"/>
      <c r="E356" s="237"/>
      <c r="F356" s="237"/>
      <c r="G356" s="237"/>
      <c r="H356" s="237"/>
    </row>
    <row r="357" spans="1:8" x14ac:dyDescent="0.3">
      <c r="B357" s="237"/>
      <c r="C357" s="237"/>
      <c r="D357" s="237"/>
      <c r="E357" s="237"/>
      <c r="F357" s="237"/>
      <c r="G357" s="237"/>
      <c r="H357" s="237"/>
    </row>
    <row r="358" spans="1:8" x14ac:dyDescent="0.3">
      <c r="B358" s="237"/>
      <c r="C358" s="237"/>
      <c r="D358" s="237"/>
      <c r="E358" s="237"/>
      <c r="F358" s="237"/>
      <c r="G358" s="237"/>
      <c r="H358" s="237"/>
    </row>
    <row r="359" spans="1:8" ht="7.5" customHeight="1" x14ac:dyDescent="0.3">
      <c r="B359" s="10"/>
      <c r="C359" s="10"/>
      <c r="D359" s="10"/>
      <c r="E359" s="10"/>
      <c r="F359" s="10"/>
      <c r="G359" s="10"/>
      <c r="H359" s="10"/>
    </row>
    <row r="360" spans="1:8" ht="26.25" customHeight="1" x14ac:dyDescent="0.3">
      <c r="A360" s="127" t="s">
        <v>117</v>
      </c>
      <c r="B360" s="233" t="s">
        <v>255</v>
      </c>
      <c r="C360" s="233"/>
      <c r="D360" s="233"/>
      <c r="E360" s="233"/>
      <c r="F360" s="233"/>
      <c r="G360" s="233"/>
      <c r="H360" s="233"/>
    </row>
    <row r="361" spans="1:8" ht="6" customHeight="1" x14ac:dyDescent="0.3"/>
    <row r="362" spans="1:8" x14ac:dyDescent="0.3">
      <c r="B362" s="52" t="s">
        <v>268</v>
      </c>
      <c r="C362" t="s">
        <v>269</v>
      </c>
      <c r="H362" s="126" t="s">
        <v>17</v>
      </c>
    </row>
    <row r="363" spans="1:8" ht="18.75" customHeight="1" x14ac:dyDescent="0.3">
      <c r="C363" s="299" t="s">
        <v>216</v>
      </c>
      <c r="D363" s="300"/>
      <c r="E363" s="300"/>
      <c r="F363" s="300"/>
      <c r="G363" s="301"/>
      <c r="H363" s="151">
        <v>0</v>
      </c>
    </row>
    <row r="364" spans="1:8" x14ac:dyDescent="0.3">
      <c r="B364" s="52" t="s">
        <v>270</v>
      </c>
      <c r="C364" s="13" t="s">
        <v>271</v>
      </c>
      <c r="G364" s="116"/>
      <c r="H364" s="126"/>
    </row>
    <row r="365" spans="1:8" x14ac:dyDescent="0.3">
      <c r="C365" s="132" t="s">
        <v>217</v>
      </c>
      <c r="H365" s="151">
        <v>0</v>
      </c>
    </row>
    <row r="366" spans="1:8" ht="4.5" customHeight="1" x14ac:dyDescent="0.3">
      <c r="H366" s="2"/>
    </row>
    <row r="367" spans="1:8" x14ac:dyDescent="0.3">
      <c r="B367" s="178" t="s">
        <v>256</v>
      </c>
      <c r="C367" s="13" t="s">
        <v>167</v>
      </c>
      <c r="H367" s="2"/>
    </row>
    <row r="368" spans="1:8" x14ac:dyDescent="0.3">
      <c r="C368" s="52" t="s">
        <v>261</v>
      </c>
      <c r="H368" s="114">
        <f>+H363-H365</f>
        <v>0</v>
      </c>
    </row>
    <row r="369" spans="1:8" ht="5.25" customHeight="1" x14ac:dyDescent="0.3"/>
    <row r="370" spans="1:8" x14ac:dyDescent="0.3">
      <c r="B370" s="52" t="s">
        <v>257</v>
      </c>
      <c r="C370" s="13" t="s">
        <v>204</v>
      </c>
    </row>
    <row r="371" spans="1:8" x14ac:dyDescent="0.3">
      <c r="C371" s="52" t="s">
        <v>262</v>
      </c>
      <c r="H371" s="86" t="e">
        <f>+H368/H365</f>
        <v>#DIV/0!</v>
      </c>
    </row>
    <row r="372" spans="1:8" ht="5.25" customHeight="1" x14ac:dyDescent="0.3">
      <c r="H372" s="1"/>
    </row>
    <row r="373" spans="1:8" ht="12" customHeight="1" x14ac:dyDescent="0.3">
      <c r="B373" s="52" t="s">
        <v>258</v>
      </c>
      <c r="C373" t="s">
        <v>166</v>
      </c>
      <c r="H373" s="128" t="e">
        <f>SUM(G374-G375)/G375</f>
        <v>#DIV/0!</v>
      </c>
    </row>
    <row r="374" spans="1:8" ht="26.25" customHeight="1" x14ac:dyDescent="0.3">
      <c r="C374" s="220" t="s">
        <v>263</v>
      </c>
      <c r="D374" s="287"/>
      <c r="E374" s="287"/>
      <c r="F374" s="288"/>
      <c r="G374" s="152">
        <v>0</v>
      </c>
      <c r="H374" s="1"/>
    </row>
    <row r="375" spans="1:8" ht="19.5" customHeight="1" x14ac:dyDescent="0.3">
      <c r="C375" s="220" t="s">
        <v>264</v>
      </c>
      <c r="D375" s="287"/>
      <c r="E375" s="287"/>
      <c r="F375" s="287"/>
      <c r="G375" s="152">
        <v>0</v>
      </c>
      <c r="H375" s="1"/>
    </row>
    <row r="376" spans="1:8" ht="5.25" customHeight="1" x14ac:dyDescent="0.3">
      <c r="C376" s="287"/>
      <c r="D376" s="287"/>
      <c r="E376" s="287"/>
      <c r="F376" s="287"/>
      <c r="H376" s="1"/>
    </row>
    <row r="377" spans="1:8" x14ac:dyDescent="0.3">
      <c r="B377" s="145" t="s">
        <v>259</v>
      </c>
      <c r="C377" s="133" t="s">
        <v>205</v>
      </c>
      <c r="D377" s="39"/>
      <c r="E377" s="39"/>
      <c r="F377" s="39"/>
      <c r="G377" s="39"/>
      <c r="H377" s="86" t="e">
        <f>SUM(H371+H373)</f>
        <v>#DIV/0!</v>
      </c>
    </row>
    <row r="378" spans="1:8" ht="4.5" customHeight="1" x14ac:dyDescent="0.3">
      <c r="C378" s="39"/>
      <c r="D378" s="39"/>
      <c r="E378" s="39"/>
      <c r="F378" s="39"/>
      <c r="G378" s="39"/>
      <c r="H378" s="115"/>
    </row>
    <row r="379" spans="1:8" x14ac:dyDescent="0.3">
      <c r="B379" s="52" t="s">
        <v>260</v>
      </c>
      <c r="C379" s="39" t="s">
        <v>168</v>
      </c>
      <c r="D379" s="39"/>
      <c r="E379" s="39"/>
      <c r="F379" s="39"/>
      <c r="G379" s="39"/>
      <c r="H379" s="86" t="e">
        <f>+H118</f>
        <v>#DIV/0!</v>
      </c>
    </row>
    <row r="380" spans="1:8" ht="17.25" customHeight="1" x14ac:dyDescent="0.3">
      <c r="A380" s="45" t="s">
        <v>265</v>
      </c>
      <c r="C380" s="39"/>
      <c r="D380" s="39"/>
      <c r="E380" s="39"/>
      <c r="F380" s="39"/>
      <c r="G380" s="39"/>
      <c r="H380" s="57"/>
    </row>
    <row r="381" spans="1:8" ht="18" customHeight="1" x14ac:dyDescent="0.25">
      <c r="A381" s="282"/>
      <c r="B381" s="283"/>
      <c r="C381" s="283"/>
      <c r="D381" s="283"/>
      <c r="E381" s="283"/>
      <c r="F381" s="283"/>
      <c r="G381" s="283"/>
      <c r="H381" s="284"/>
    </row>
    <row r="382" spans="1:8" ht="18" customHeight="1" x14ac:dyDescent="0.25">
      <c r="A382" s="285"/>
      <c r="B382" s="236"/>
      <c r="C382" s="236"/>
      <c r="D382" s="236"/>
      <c r="E382" s="236"/>
      <c r="F382" s="236"/>
      <c r="G382" s="236"/>
      <c r="H382" s="286"/>
    </row>
    <row r="383" spans="1:8" ht="6" customHeight="1" x14ac:dyDescent="0.3"/>
    <row r="384" spans="1:8" x14ac:dyDescent="0.3">
      <c r="A384" s="205" t="s">
        <v>59</v>
      </c>
      <c r="B384" s="206"/>
      <c r="C384" s="206"/>
      <c r="D384" s="206"/>
      <c r="E384" s="206"/>
      <c r="F384" s="206"/>
      <c r="G384" s="206"/>
      <c r="H384" s="207"/>
    </row>
    <row r="385" spans="1:8" ht="5.25" customHeight="1" x14ac:dyDescent="0.3">
      <c r="A385" s="19"/>
      <c r="B385" s="3"/>
      <c r="C385" s="3"/>
      <c r="D385" s="3"/>
      <c r="E385" s="3"/>
      <c r="F385" s="3"/>
      <c r="G385" s="3"/>
      <c r="H385" s="4"/>
    </row>
    <row r="386" spans="1:8" ht="15.75" customHeight="1" x14ac:dyDescent="0.25">
      <c r="A386" s="289" t="s">
        <v>274</v>
      </c>
      <c r="B386" s="290"/>
      <c r="C386" s="290"/>
      <c r="D386" s="290"/>
      <c r="E386" s="290"/>
      <c r="F386" s="290"/>
      <c r="G386" s="290"/>
      <c r="H386" s="291"/>
    </row>
    <row r="387" spans="1:8" ht="12.5" x14ac:dyDescent="0.25">
      <c r="A387" s="292"/>
      <c r="B387" s="290"/>
      <c r="C387" s="290"/>
      <c r="D387" s="290"/>
      <c r="E387" s="290"/>
      <c r="F387" s="290"/>
      <c r="G387" s="290"/>
      <c r="H387" s="291"/>
    </row>
    <row r="388" spans="1:8" ht="9" customHeight="1" x14ac:dyDescent="0.3">
      <c r="A388" s="131"/>
      <c r="B388" s="138"/>
      <c r="C388" s="138"/>
      <c r="D388" s="138"/>
      <c r="E388" s="138"/>
      <c r="F388" s="138"/>
      <c r="G388" s="138"/>
      <c r="H388" s="139"/>
    </row>
    <row r="389" spans="1:8" ht="43.25" customHeight="1" x14ac:dyDescent="0.25">
      <c r="A389" s="279" t="s">
        <v>292</v>
      </c>
      <c r="B389" s="280"/>
      <c r="C389" s="280"/>
      <c r="D389" s="280"/>
      <c r="E389" s="280"/>
      <c r="F389" s="280"/>
      <c r="G389" s="280"/>
      <c r="H389" s="281"/>
    </row>
    <row r="390" spans="1:8" ht="7.25" customHeight="1" x14ac:dyDescent="0.3">
      <c r="A390" s="179"/>
      <c r="B390" s="180"/>
      <c r="C390" s="180"/>
      <c r="D390" s="180"/>
      <c r="E390" s="180"/>
      <c r="F390" s="180"/>
      <c r="G390" s="180"/>
      <c r="H390" s="181"/>
    </row>
    <row r="391" spans="1:8" ht="12.5" x14ac:dyDescent="0.25">
      <c r="A391" s="278" t="s">
        <v>294</v>
      </c>
      <c r="B391" s="249"/>
      <c r="C391" s="249"/>
      <c r="D391" s="249"/>
      <c r="E391" s="249"/>
      <c r="F391" s="249"/>
      <c r="G391" s="249"/>
      <c r="H391" s="255"/>
    </row>
    <row r="392" spans="1:8" ht="12.5" x14ac:dyDescent="0.25">
      <c r="A392" s="254"/>
      <c r="B392" s="249"/>
      <c r="C392" s="249"/>
      <c r="D392" s="249"/>
      <c r="E392" s="249"/>
      <c r="F392" s="249"/>
      <c r="G392" s="249"/>
      <c r="H392" s="255"/>
    </row>
    <row r="393" spans="1:8" ht="12.5" x14ac:dyDescent="0.25">
      <c r="A393" s="254"/>
      <c r="B393" s="249"/>
      <c r="C393" s="249"/>
      <c r="D393" s="249"/>
      <c r="E393" s="249"/>
      <c r="F393" s="249"/>
      <c r="G393" s="249"/>
      <c r="H393" s="255"/>
    </row>
    <row r="394" spans="1:8" ht="11.25" customHeight="1" x14ac:dyDescent="0.25">
      <c r="A394" s="254"/>
      <c r="B394" s="249"/>
      <c r="C394" s="249"/>
      <c r="D394" s="249"/>
      <c r="E394" s="249"/>
      <c r="F394" s="249"/>
      <c r="G394" s="249"/>
      <c r="H394" s="255"/>
    </row>
    <row r="395" spans="1:8" ht="7.5" customHeight="1" thickBot="1" x14ac:dyDescent="0.3">
      <c r="A395" s="186"/>
      <c r="B395" s="184"/>
      <c r="C395" s="184"/>
      <c r="D395" s="184"/>
      <c r="E395" s="184"/>
      <c r="F395" s="184"/>
      <c r="G395" s="184"/>
      <c r="H395" s="185"/>
    </row>
    <row r="396" spans="1:8" ht="16.5" customHeight="1" x14ac:dyDescent="0.25">
      <c r="A396" s="348" t="s">
        <v>266</v>
      </c>
      <c r="B396" s="349"/>
      <c r="C396" s="349"/>
      <c r="D396" s="349"/>
      <c r="E396" s="349"/>
      <c r="F396" s="349"/>
      <c r="G396" s="349"/>
      <c r="H396" s="350"/>
    </row>
    <row r="397" spans="1:8" ht="12.75" customHeight="1" x14ac:dyDescent="0.25">
      <c r="A397" s="351"/>
      <c r="B397" s="233"/>
      <c r="C397" s="233"/>
      <c r="D397" s="233"/>
      <c r="E397" s="233"/>
      <c r="F397" s="233"/>
      <c r="G397" s="233"/>
      <c r="H397" s="352"/>
    </row>
    <row r="398" spans="1:8" ht="9" customHeight="1" x14ac:dyDescent="0.3">
      <c r="A398" s="182"/>
      <c r="H398" s="68"/>
    </row>
    <row r="399" spans="1:8" ht="7.5" customHeight="1" x14ac:dyDescent="0.3">
      <c r="A399" s="183"/>
      <c r="B399" s="8"/>
      <c r="C399" s="8"/>
      <c r="D399" s="8"/>
      <c r="E399" s="8"/>
      <c r="G399" s="276"/>
      <c r="H399" s="277"/>
    </row>
    <row r="400" spans="1:8" x14ac:dyDescent="0.3">
      <c r="A400" s="358" t="s">
        <v>206</v>
      </c>
      <c r="B400" s="353"/>
      <c r="C400" s="353"/>
      <c r="D400" s="353"/>
      <c r="E400" s="353"/>
      <c r="G400" s="353" t="s">
        <v>61</v>
      </c>
      <c r="H400" s="354"/>
    </row>
    <row r="401" spans="1:8" ht="15.75" customHeight="1" x14ac:dyDescent="0.3">
      <c r="A401" s="183"/>
      <c r="B401" s="8"/>
      <c r="C401" s="8"/>
      <c r="D401" s="8"/>
      <c r="E401" s="8"/>
      <c r="G401" s="276"/>
      <c r="H401" s="277"/>
    </row>
    <row r="402" spans="1:8" s="188" customFormat="1" ht="15" customHeight="1" thickBot="1" x14ac:dyDescent="0.3">
      <c r="A402" s="357" t="s">
        <v>272</v>
      </c>
      <c r="B402" s="355"/>
      <c r="C402" s="355"/>
      <c r="D402" s="355"/>
      <c r="E402" s="355"/>
      <c r="F402" s="187"/>
      <c r="G402" s="355" t="s">
        <v>61</v>
      </c>
      <c r="H402" s="356"/>
    </row>
    <row r="403" spans="1:8" s="34" customFormat="1" ht="8.25" customHeight="1" x14ac:dyDescent="0.25">
      <c r="A403" s="60"/>
      <c r="B403" s="51"/>
      <c r="C403" s="51"/>
      <c r="D403" s="51"/>
      <c r="E403" s="61"/>
      <c r="H403" s="62"/>
    </row>
    <row r="404" spans="1:8" s="34" customFormat="1" x14ac:dyDescent="0.3">
      <c r="A404" s="359" t="s">
        <v>215</v>
      </c>
      <c r="B404" s="360"/>
      <c r="C404" s="360"/>
      <c r="D404" s="360"/>
      <c r="E404" s="360"/>
      <c r="F404" s="360"/>
      <c r="G404" s="360"/>
      <c r="H404" s="361"/>
    </row>
    <row r="405" spans="1:8" x14ac:dyDescent="0.3">
      <c r="A405" s="342" t="str">
        <f>H14</f>
        <v>enter date mm/dd/yy</v>
      </c>
      <c r="B405" s="343"/>
      <c r="C405" s="343"/>
      <c r="D405" s="343"/>
      <c r="E405" s="343"/>
      <c r="F405" s="12" t="s">
        <v>267</v>
      </c>
      <c r="H405" s="6"/>
    </row>
    <row r="406" spans="1:8" ht="15" customHeight="1" x14ac:dyDescent="0.3">
      <c r="A406" s="342" t="str">
        <f>$C$12</f>
        <v>Enter Name of BU</v>
      </c>
      <c r="B406" s="343"/>
      <c r="C406" s="343"/>
      <c r="D406" s="343"/>
      <c r="E406" s="343"/>
      <c r="F406" s="12" t="s">
        <v>171</v>
      </c>
      <c r="G406" s="12"/>
      <c r="H406" s="189"/>
    </row>
    <row r="407" spans="1:8" ht="12.5" customHeight="1" x14ac:dyDescent="0.3">
      <c r="A407" s="92"/>
      <c r="G407" s="12"/>
      <c r="H407" s="189"/>
    </row>
    <row r="408" spans="1:8" ht="14.25" customHeight="1" x14ac:dyDescent="0.3">
      <c r="A408" s="344"/>
      <c r="B408" s="345"/>
      <c r="C408" s="345"/>
      <c r="D408" s="345"/>
      <c r="E408" s="345"/>
      <c r="G408" s="346"/>
      <c r="H408" s="347"/>
    </row>
    <row r="409" spans="1:8" x14ac:dyDescent="0.3">
      <c r="A409" s="134" t="s">
        <v>273</v>
      </c>
      <c r="B409" s="135"/>
      <c r="C409" s="135"/>
      <c r="D409" s="135"/>
      <c r="E409" s="136"/>
      <c r="F409" s="8"/>
      <c r="G409" s="135" t="s">
        <v>61</v>
      </c>
      <c r="H409" s="137"/>
    </row>
  </sheetData>
  <sheetProtection formatCells="0" formatColumns="0" formatRows="0" insertColumns="0" insertRows="0" insertHyperlinks="0" deleteColumns="0" deleteRows="0" sort="0" autoFilter="0" pivotTables="0"/>
  <mergeCells count="90">
    <mergeCell ref="A6:H6"/>
    <mergeCell ref="A1:H1"/>
    <mergeCell ref="A7:H7"/>
    <mergeCell ref="A406:E406"/>
    <mergeCell ref="A408:E408"/>
    <mergeCell ref="G408:H408"/>
    <mergeCell ref="A396:H397"/>
    <mergeCell ref="G400:H400"/>
    <mergeCell ref="G402:H402"/>
    <mergeCell ref="A402:E402"/>
    <mergeCell ref="A400:E400"/>
    <mergeCell ref="A404:H404"/>
    <mergeCell ref="A405:E405"/>
    <mergeCell ref="H158:H160"/>
    <mergeCell ref="A256:D256"/>
    <mergeCell ref="A214:H214"/>
    <mergeCell ref="B90:H92"/>
    <mergeCell ref="B126:H126"/>
    <mergeCell ref="A121:H121"/>
    <mergeCell ref="A157:H157"/>
    <mergeCell ref="G154:H154"/>
    <mergeCell ref="A381:H382"/>
    <mergeCell ref="B360:H360"/>
    <mergeCell ref="C374:F374"/>
    <mergeCell ref="A386:H387"/>
    <mergeCell ref="A245:D245"/>
    <mergeCell ref="A296:D296"/>
    <mergeCell ref="B346:H346"/>
    <mergeCell ref="B352:H352"/>
    <mergeCell ref="C375:F376"/>
    <mergeCell ref="B323:H326"/>
    <mergeCell ref="B331:H334"/>
    <mergeCell ref="B339:H343"/>
    <mergeCell ref="A264:H269"/>
    <mergeCell ref="A353:H353"/>
    <mergeCell ref="C363:G363"/>
    <mergeCell ref="B329:H330"/>
    <mergeCell ref="G399:H399"/>
    <mergeCell ref="A384:H384"/>
    <mergeCell ref="G401:H401"/>
    <mergeCell ref="A391:H394"/>
    <mergeCell ref="A389:H389"/>
    <mergeCell ref="A2:H5"/>
    <mergeCell ref="G153:H153"/>
    <mergeCell ref="C120:G120"/>
    <mergeCell ref="B134:H134"/>
    <mergeCell ref="B142:H142"/>
    <mergeCell ref="B109:H109"/>
    <mergeCell ref="B135:H140"/>
    <mergeCell ref="B123:H124"/>
    <mergeCell ref="B47:G47"/>
    <mergeCell ref="C10:F10"/>
    <mergeCell ref="C12:F12"/>
    <mergeCell ref="D24:F24"/>
    <mergeCell ref="E35:H37"/>
    <mergeCell ref="B35:D35"/>
    <mergeCell ref="B100:H100"/>
    <mergeCell ref="B88:H89"/>
    <mergeCell ref="B321:H322"/>
    <mergeCell ref="B355:H358"/>
    <mergeCell ref="F172:F173"/>
    <mergeCell ref="H172:H173"/>
    <mergeCell ref="F221:F222"/>
    <mergeCell ref="G221:G222"/>
    <mergeCell ref="G172:G173"/>
    <mergeCell ref="B347:H351"/>
    <mergeCell ref="B337:H338"/>
    <mergeCell ref="F272:F273"/>
    <mergeCell ref="H221:H222"/>
    <mergeCell ref="A307:D307"/>
    <mergeCell ref="H272:H273"/>
    <mergeCell ref="A215:H218"/>
    <mergeCell ref="E270:G270"/>
    <mergeCell ref="A314:H320"/>
    <mergeCell ref="A17:H17"/>
    <mergeCell ref="A38:H38"/>
    <mergeCell ref="D26:F26"/>
    <mergeCell ref="G272:G273"/>
    <mergeCell ref="C95:F95"/>
    <mergeCell ref="B159:G159"/>
    <mergeCell ref="B155:F155"/>
    <mergeCell ref="C58:F58"/>
    <mergeCell ref="A171:D173"/>
    <mergeCell ref="E219:G219"/>
    <mergeCell ref="A207:D207"/>
    <mergeCell ref="F170:H170"/>
    <mergeCell ref="B127:H132"/>
    <mergeCell ref="B143:H150"/>
    <mergeCell ref="B162:F162"/>
    <mergeCell ref="G155:H155"/>
  </mergeCells>
  <phoneticPr fontId="0" type="noConversion"/>
  <printOptions horizontalCentered="1"/>
  <pageMargins left="0.17" right="0.16" top="0.22" bottom="0.42" header="0.32" footer="0.13"/>
  <pageSetup scale="98" orientation="portrait" r:id="rId1"/>
  <headerFooter alignWithMargins="0">
    <oddFooter>&amp;C&amp;"Arial,Italic"&amp;8&amp;P of &amp;N&amp;R&amp;"Arial,Italic"&amp;8&amp;F</oddFooter>
  </headerFooter>
  <rowBreaks count="7" manualBreakCount="7">
    <brk id="68" max="16383" man="1"/>
    <brk id="120" max="16383" man="1"/>
    <brk id="165" max="16383" man="1"/>
    <brk id="218" max="7" man="1"/>
    <brk id="269" max="16383" man="1"/>
    <brk id="320" max="16383" man="1"/>
    <brk id="3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H163"/>
  <sheetViews>
    <sheetView showGridLines="0" showZeros="0" zoomScaleNormal="100" workbookViewId="0">
      <selection sqref="A1:H1"/>
    </sheetView>
  </sheetViews>
  <sheetFormatPr defaultColWidth="8.81640625" defaultRowHeight="12.5" x14ac:dyDescent="0.25"/>
  <cols>
    <col min="1" max="1" width="10.36328125" customWidth="1"/>
    <col min="3" max="3" width="5.36328125" customWidth="1"/>
    <col min="4" max="4" width="9.453125" customWidth="1"/>
    <col min="5" max="5" width="17.453125" customWidth="1"/>
    <col min="6" max="6" width="16.453125" customWidth="1"/>
    <col min="7" max="7" width="16.36328125" customWidth="1"/>
    <col min="8" max="8" width="20.453125" customWidth="1"/>
  </cols>
  <sheetData>
    <row r="1" spans="1:8" ht="13" x14ac:dyDescent="0.3">
      <c r="A1" s="384" t="s">
        <v>21</v>
      </c>
      <c r="B1" s="385"/>
      <c r="C1" s="385"/>
      <c r="D1" s="385"/>
      <c r="E1" s="385"/>
      <c r="F1" s="385"/>
      <c r="G1" s="385"/>
      <c r="H1" s="386"/>
    </row>
    <row r="2" spans="1:8" ht="13" x14ac:dyDescent="0.3">
      <c r="A2" s="387" t="s">
        <v>1</v>
      </c>
      <c r="B2" s="388"/>
      <c r="C2" s="388"/>
      <c r="D2" s="388"/>
      <c r="E2" s="388"/>
      <c r="F2" s="388"/>
      <c r="G2" s="388"/>
      <c r="H2" s="389"/>
    </row>
    <row r="3" spans="1:8" ht="13" x14ac:dyDescent="0.3">
      <c r="A3" s="387" t="s">
        <v>2</v>
      </c>
      <c r="B3" s="388"/>
      <c r="C3" s="388"/>
      <c r="D3" s="388"/>
      <c r="E3" s="388"/>
      <c r="F3" s="388"/>
      <c r="G3" s="388"/>
      <c r="H3" s="389"/>
    </row>
    <row r="4" spans="1:8" ht="13.5" thickBot="1" x14ac:dyDescent="0.35">
      <c r="A4" s="390" t="s">
        <v>211</v>
      </c>
      <c r="B4" s="391"/>
      <c r="C4" s="391"/>
      <c r="D4" s="391"/>
      <c r="E4" s="391"/>
      <c r="F4" s="391"/>
      <c r="G4" s="391"/>
      <c r="H4" s="392"/>
    </row>
    <row r="5" spans="1:8" ht="13" x14ac:dyDescent="0.3">
      <c r="A5" s="91"/>
      <c r="B5" s="91"/>
      <c r="C5" s="91"/>
      <c r="D5" s="91"/>
      <c r="E5" s="91"/>
      <c r="F5" s="91"/>
      <c r="G5" s="91"/>
      <c r="H5" s="91"/>
    </row>
    <row r="6" spans="1:8" ht="13" x14ac:dyDescent="0.3">
      <c r="B6" s="11"/>
      <c r="C6" s="393" t="str">
        <f>+Summary!C10</f>
        <v>Enter District Name</v>
      </c>
      <c r="D6" s="394"/>
      <c r="E6" s="394"/>
      <c r="F6" s="378"/>
      <c r="G6" s="21" t="s">
        <v>18</v>
      </c>
      <c r="H6" s="11"/>
    </row>
    <row r="8" spans="1:8" ht="13.25" customHeight="1" x14ac:dyDescent="0.25">
      <c r="A8" s="379" t="s">
        <v>295</v>
      </c>
      <c r="B8" s="380"/>
      <c r="C8" s="380"/>
      <c r="D8" s="380"/>
      <c r="E8" s="380"/>
      <c r="F8" s="380"/>
      <c r="G8" s="380"/>
      <c r="H8" s="380"/>
    </row>
    <row r="9" spans="1:8" x14ac:dyDescent="0.25">
      <c r="A9" s="380"/>
      <c r="B9" s="380"/>
      <c r="C9" s="380"/>
      <c r="D9" s="380"/>
      <c r="E9" s="380"/>
      <c r="F9" s="380"/>
      <c r="G9" s="380"/>
      <c r="H9" s="380"/>
    </row>
    <row r="10" spans="1:8" x14ac:dyDescent="0.25">
      <c r="A10" s="380"/>
      <c r="B10" s="380"/>
      <c r="C10" s="380"/>
      <c r="D10" s="380"/>
      <c r="E10" s="380"/>
      <c r="F10" s="380"/>
      <c r="G10" s="380"/>
      <c r="H10" s="380"/>
    </row>
    <row r="11" spans="1:8" x14ac:dyDescent="0.25">
      <c r="A11" s="380"/>
      <c r="B11" s="380"/>
      <c r="C11" s="380"/>
      <c r="D11" s="380"/>
      <c r="E11" s="380"/>
      <c r="F11" s="380"/>
      <c r="G11" s="380"/>
      <c r="H11" s="380"/>
    </row>
    <row r="12" spans="1:8" ht="6.5" customHeight="1" x14ac:dyDescent="0.25"/>
    <row r="13" spans="1:8" ht="13.25" customHeight="1" x14ac:dyDescent="0.25">
      <c r="A13" s="380" t="s">
        <v>40</v>
      </c>
      <c r="B13" s="380"/>
      <c r="C13" s="380"/>
      <c r="D13" s="380"/>
      <c r="E13" s="380"/>
      <c r="F13" s="380"/>
      <c r="G13" s="380"/>
      <c r="H13" s="380"/>
    </row>
    <row r="14" spans="1:8" x14ac:dyDescent="0.25">
      <c r="A14" s="380"/>
      <c r="B14" s="380"/>
      <c r="C14" s="380"/>
      <c r="D14" s="380"/>
      <c r="E14" s="380"/>
      <c r="F14" s="380"/>
      <c r="G14" s="380"/>
      <c r="H14" s="380"/>
    </row>
    <row r="15" spans="1:8" ht="6.5" customHeight="1" x14ac:dyDescent="0.25">
      <c r="A15" s="10"/>
      <c r="B15" s="10"/>
      <c r="C15" s="10"/>
      <c r="D15" s="10"/>
      <c r="E15" s="10"/>
      <c r="F15" s="10"/>
      <c r="G15" s="10"/>
      <c r="H15" s="10"/>
    </row>
    <row r="16" spans="1:8" ht="13" x14ac:dyDescent="0.3">
      <c r="A16" s="12" t="s">
        <v>127</v>
      </c>
    </row>
    <row r="17" spans="1:8" ht="17.5" customHeight="1" x14ac:dyDescent="0.3">
      <c r="A17" s="388" t="s">
        <v>305</v>
      </c>
      <c r="B17" s="388"/>
      <c r="C17" s="388"/>
      <c r="D17" s="388"/>
      <c r="E17" s="388"/>
      <c r="F17" s="388"/>
      <c r="G17" s="388"/>
      <c r="H17" s="388"/>
    </row>
    <row r="18" spans="1:8" ht="5.5" customHeight="1" x14ac:dyDescent="0.3">
      <c r="A18" s="388"/>
      <c r="B18" s="388"/>
      <c r="C18" s="388"/>
      <c r="D18" s="388"/>
      <c r="E18" s="388"/>
      <c r="F18" s="388"/>
      <c r="G18" s="388"/>
      <c r="H18" s="388"/>
    </row>
    <row r="19" spans="1:8" ht="13" x14ac:dyDescent="0.3">
      <c r="B19" s="11"/>
      <c r="C19" s="393" t="str">
        <f>+Summary!C12</f>
        <v>Enter Name of BU</v>
      </c>
      <c r="D19" s="394"/>
      <c r="E19" s="394"/>
      <c r="F19" s="378"/>
      <c r="G19" s="21" t="s">
        <v>19</v>
      </c>
      <c r="H19" s="11"/>
    </row>
    <row r="21" spans="1:8" ht="13" x14ac:dyDescent="0.3">
      <c r="A21" t="s">
        <v>20</v>
      </c>
      <c r="G21" s="395" t="str">
        <f>+Summary!H14</f>
        <v>enter date mm/dd/yy</v>
      </c>
      <c r="H21" s="396"/>
    </row>
    <row r="23" spans="1:8" ht="13" x14ac:dyDescent="0.3">
      <c r="A23" t="s">
        <v>22</v>
      </c>
      <c r="B23" s="9" t="s">
        <v>41</v>
      </c>
    </row>
    <row r="24" spans="1:8" ht="13" x14ac:dyDescent="0.3">
      <c r="B24" t="s">
        <v>23</v>
      </c>
      <c r="G24" s="397" t="str">
        <f>+Summary!H29</f>
        <v>enter date mm/dd/yy</v>
      </c>
      <c r="H24" s="398"/>
    </row>
    <row r="25" spans="1:8" ht="13" x14ac:dyDescent="0.3">
      <c r="B25" t="s">
        <v>24</v>
      </c>
      <c r="G25" s="397" t="str">
        <f>+Summary!H30</f>
        <v>enter date mm/dd/yy</v>
      </c>
      <c r="H25" s="398"/>
    </row>
    <row r="26" spans="1:8" ht="13" x14ac:dyDescent="0.3">
      <c r="B26" t="s">
        <v>25</v>
      </c>
      <c r="E26" s="12">
        <f>+Summary!F33</f>
        <v>0</v>
      </c>
      <c r="F26" s="12"/>
      <c r="G26" s="401" t="str">
        <f>Summary!F33&amp;", "&amp;Summary!G33&amp;", "&amp;Summary!H33</f>
        <v xml:space="preserve">, , </v>
      </c>
      <c r="H26" s="401"/>
    </row>
    <row r="28" spans="1:8" ht="13" x14ac:dyDescent="0.3">
      <c r="A28" t="s">
        <v>29</v>
      </c>
      <c r="B28" s="9" t="s">
        <v>172</v>
      </c>
    </row>
    <row r="29" spans="1:8" x14ac:dyDescent="0.25">
      <c r="B29" t="s">
        <v>173</v>
      </c>
    </row>
    <row r="30" spans="1:8" ht="13" x14ac:dyDescent="0.3">
      <c r="B30" s="13" t="s">
        <v>64</v>
      </c>
      <c r="C30" s="52" t="s">
        <v>296</v>
      </c>
      <c r="G30" s="371">
        <f>+Summary!H106</f>
        <v>0</v>
      </c>
      <c r="H30" s="381"/>
    </row>
    <row r="31" spans="1:8" ht="13" x14ac:dyDescent="0.3">
      <c r="G31" s="118"/>
      <c r="H31" s="119"/>
    </row>
    <row r="32" spans="1:8" ht="13" x14ac:dyDescent="0.3">
      <c r="B32" s="13" t="s">
        <v>65</v>
      </c>
      <c r="C32" s="52" t="s">
        <v>297</v>
      </c>
      <c r="G32" s="371">
        <f>+Summary!H113</f>
        <v>0</v>
      </c>
      <c r="H32" s="381"/>
    </row>
    <row r="33" spans="1:8" ht="13" x14ac:dyDescent="0.3">
      <c r="G33" s="118"/>
      <c r="H33" s="119"/>
    </row>
    <row r="34" spans="1:8" ht="13" x14ac:dyDescent="0.3">
      <c r="B34" s="13" t="s">
        <v>66</v>
      </c>
      <c r="C34" t="s">
        <v>174</v>
      </c>
      <c r="G34" s="371">
        <f>+Summary!H116</f>
        <v>0</v>
      </c>
      <c r="H34" s="381"/>
    </row>
    <row r="35" spans="1:8" ht="13" x14ac:dyDescent="0.3">
      <c r="G35" s="15"/>
    </row>
    <row r="36" spans="1:8" ht="13" x14ac:dyDescent="0.3">
      <c r="B36" s="13" t="s">
        <v>67</v>
      </c>
      <c r="C36" t="s">
        <v>175</v>
      </c>
      <c r="G36" s="399" t="e">
        <f>+Summary!H118</f>
        <v>#DIV/0!</v>
      </c>
      <c r="H36" s="400"/>
    </row>
    <row r="37" spans="1:8" ht="13" x14ac:dyDescent="0.3">
      <c r="G37" s="16"/>
    </row>
    <row r="38" spans="1:8" ht="13" x14ac:dyDescent="0.3">
      <c r="B38" s="13" t="s">
        <v>68</v>
      </c>
      <c r="C38" s="52" t="s">
        <v>298</v>
      </c>
      <c r="G38" s="371" t="e">
        <f>+Summary!H120</f>
        <v>#DIV/0!</v>
      </c>
      <c r="H38" s="381"/>
    </row>
    <row r="40" spans="1:8" ht="13" x14ac:dyDescent="0.3">
      <c r="A40" t="s">
        <v>30</v>
      </c>
      <c r="B40" s="9" t="s">
        <v>300</v>
      </c>
    </row>
    <row r="41" spans="1:8" ht="13.25" customHeight="1" x14ac:dyDescent="0.25">
      <c r="B41" s="379" t="s">
        <v>299</v>
      </c>
      <c r="C41" s="380"/>
      <c r="D41" s="380"/>
      <c r="E41" s="380"/>
      <c r="F41" s="380"/>
      <c r="G41" s="380"/>
      <c r="H41" s="380"/>
    </row>
    <row r="42" spans="1:8" x14ac:dyDescent="0.25">
      <c r="B42" s="380"/>
      <c r="C42" s="380"/>
      <c r="D42" s="380"/>
      <c r="E42" s="380"/>
      <c r="F42" s="380"/>
      <c r="G42" s="380"/>
      <c r="H42" s="380"/>
    </row>
    <row r="43" spans="1:8" x14ac:dyDescent="0.25">
      <c r="B43" s="10"/>
      <c r="C43" s="10"/>
      <c r="D43" s="10"/>
      <c r="E43" s="10"/>
      <c r="F43" s="10"/>
      <c r="G43" s="10"/>
      <c r="H43" s="10"/>
    </row>
    <row r="44" spans="1:8" x14ac:dyDescent="0.25">
      <c r="B44" s="13" t="s">
        <v>64</v>
      </c>
      <c r="C44" t="s">
        <v>176</v>
      </c>
    </row>
    <row r="45" spans="1:8" ht="13" x14ac:dyDescent="0.3">
      <c r="C45" t="s">
        <v>177</v>
      </c>
      <c r="G45" s="377">
        <f>+Summary!G56</f>
        <v>0</v>
      </c>
      <c r="H45" s="378"/>
    </row>
    <row r="46" spans="1:8" ht="13" x14ac:dyDescent="0.3">
      <c r="C46" s="145" t="s">
        <v>212</v>
      </c>
      <c r="G46" s="377">
        <f>Summary!G58</f>
        <v>0</v>
      </c>
      <c r="H46" s="378"/>
    </row>
    <row r="47" spans="1:8" ht="13" x14ac:dyDescent="0.3">
      <c r="G47" s="17"/>
    </row>
    <row r="48" spans="1:8" ht="13" x14ac:dyDescent="0.3">
      <c r="B48" s="13" t="s">
        <v>65</v>
      </c>
      <c r="C48" t="s">
        <v>69</v>
      </c>
      <c r="G48" s="17"/>
    </row>
    <row r="49" spans="1:8" ht="13" x14ac:dyDescent="0.3">
      <c r="C49" s="52" t="s">
        <v>301</v>
      </c>
      <c r="G49" s="377">
        <f>+Summary!G61</f>
        <v>0</v>
      </c>
      <c r="H49" s="378"/>
    </row>
    <row r="50" spans="1:8" ht="13" x14ac:dyDescent="0.3">
      <c r="G50" s="17"/>
    </row>
    <row r="51" spans="1:8" ht="13" x14ac:dyDescent="0.3">
      <c r="B51" s="13" t="s">
        <v>66</v>
      </c>
      <c r="C51" s="47" t="s">
        <v>178</v>
      </c>
      <c r="G51" s="17"/>
    </row>
    <row r="52" spans="1:8" ht="13" x14ac:dyDescent="0.3">
      <c r="C52" s="52" t="s">
        <v>303</v>
      </c>
      <c r="G52" s="382">
        <f>Summary!G64</f>
        <v>0</v>
      </c>
      <c r="H52" s="383"/>
    </row>
    <row r="53" spans="1:8" ht="13" x14ac:dyDescent="0.3">
      <c r="C53" s="59"/>
    </row>
    <row r="54" spans="1:8" ht="13" x14ac:dyDescent="0.3">
      <c r="B54" s="120" t="s">
        <v>67</v>
      </c>
      <c r="C54" s="52" t="s">
        <v>304</v>
      </c>
      <c r="G54" s="375">
        <f>Summary!H66</f>
        <v>0</v>
      </c>
      <c r="H54" s="376"/>
    </row>
    <row r="55" spans="1:8" ht="13" x14ac:dyDescent="0.3">
      <c r="B55" s="120"/>
      <c r="C55" s="52"/>
      <c r="G55" s="129"/>
      <c r="H55" s="130"/>
    </row>
    <row r="56" spans="1:8" ht="13" x14ac:dyDescent="0.3">
      <c r="B56" s="194" t="s">
        <v>68</v>
      </c>
      <c r="C56" s="52" t="s">
        <v>306</v>
      </c>
      <c r="G56" s="375">
        <f>Summary!H67</f>
        <v>0</v>
      </c>
      <c r="H56" s="376"/>
    </row>
    <row r="57" spans="1:8" ht="13" x14ac:dyDescent="0.3">
      <c r="B57" s="49"/>
      <c r="G57" s="129"/>
      <c r="H57" s="130"/>
    </row>
    <row r="58" spans="1:8" ht="24" customHeight="1" x14ac:dyDescent="0.3">
      <c r="B58" s="195" t="s">
        <v>73</v>
      </c>
      <c r="C58" s="379" t="s">
        <v>213</v>
      </c>
      <c r="D58" s="380"/>
      <c r="E58" s="380"/>
      <c r="F58" s="402"/>
      <c r="G58" s="375">
        <f>Summary!H68</f>
        <v>0</v>
      </c>
      <c r="H58" s="376"/>
    </row>
    <row r="59" spans="1:8" ht="13.25" customHeight="1" x14ac:dyDescent="0.25">
      <c r="A59" t="s">
        <v>31</v>
      </c>
      <c r="B59" s="324" t="s">
        <v>307</v>
      </c>
      <c r="C59" s="324"/>
      <c r="D59" s="324"/>
      <c r="E59" s="324"/>
      <c r="F59" s="324"/>
      <c r="G59" s="324"/>
      <c r="H59" s="324"/>
    </row>
    <row r="60" spans="1:8" x14ac:dyDescent="0.25">
      <c r="B60" s="324"/>
      <c r="C60" s="324"/>
      <c r="D60" s="324"/>
      <c r="E60" s="324"/>
      <c r="F60" s="324"/>
      <c r="G60" s="324"/>
      <c r="H60" s="324"/>
    </row>
    <row r="61" spans="1:8" ht="13" x14ac:dyDescent="0.25">
      <c r="B61" s="150"/>
      <c r="C61" s="150"/>
      <c r="D61" s="150"/>
      <c r="E61" s="150"/>
      <c r="F61" s="150"/>
      <c r="G61" s="150"/>
      <c r="H61" s="150"/>
    </row>
    <row r="62" spans="1:8" ht="13" x14ac:dyDescent="0.3">
      <c r="B62" s="13" t="s">
        <v>64</v>
      </c>
      <c r="C62" t="s">
        <v>70</v>
      </c>
      <c r="G62" s="371">
        <f>Summary!G105</f>
        <v>0</v>
      </c>
      <c r="H62" s="381"/>
    </row>
    <row r="63" spans="1:8" ht="13" x14ac:dyDescent="0.3">
      <c r="G63" s="122"/>
      <c r="H63" s="123"/>
    </row>
    <row r="64" spans="1:8" ht="13" x14ac:dyDescent="0.3">
      <c r="B64" s="13" t="s">
        <v>65</v>
      </c>
      <c r="C64" t="s">
        <v>71</v>
      </c>
      <c r="G64" s="371">
        <f>Summary!G112</f>
        <v>0</v>
      </c>
      <c r="H64" s="381"/>
    </row>
    <row r="65" spans="1:8" ht="13" x14ac:dyDescent="0.3">
      <c r="G65" s="12"/>
    </row>
    <row r="66" spans="1:8" ht="13" x14ac:dyDescent="0.3">
      <c r="B66" s="13" t="s">
        <v>66</v>
      </c>
      <c r="C66" s="47" t="s">
        <v>179</v>
      </c>
      <c r="G66" s="369" t="e">
        <f>(G64-G62)/G62</f>
        <v>#DIV/0!</v>
      </c>
      <c r="H66" s="370"/>
    </row>
    <row r="68" spans="1:8" ht="13" x14ac:dyDescent="0.3">
      <c r="A68" t="s">
        <v>32</v>
      </c>
      <c r="B68" s="9" t="s">
        <v>33</v>
      </c>
    </row>
    <row r="70" spans="1:8" x14ac:dyDescent="0.25">
      <c r="B70" t="s">
        <v>42</v>
      </c>
    </row>
    <row r="72" spans="1:8" x14ac:dyDescent="0.25">
      <c r="B72" s="13" t="s">
        <v>64</v>
      </c>
      <c r="C72" t="s">
        <v>180</v>
      </c>
    </row>
    <row r="73" spans="1:8" ht="13" x14ac:dyDescent="0.3">
      <c r="C73" t="s">
        <v>34</v>
      </c>
      <c r="G73" s="371">
        <f>SUM(Summary!G153)</f>
        <v>0</v>
      </c>
      <c r="H73" s="372"/>
    </row>
    <row r="75" spans="1:8" x14ac:dyDescent="0.25">
      <c r="B75" s="13" t="s">
        <v>65</v>
      </c>
      <c r="C75" t="s">
        <v>72</v>
      </c>
    </row>
    <row r="76" spans="1:8" ht="13" x14ac:dyDescent="0.3">
      <c r="C76" t="s">
        <v>181</v>
      </c>
      <c r="G76" s="377">
        <f>SUM(Summary!G154)</f>
        <v>0.03</v>
      </c>
      <c r="H76" s="378"/>
    </row>
    <row r="78" spans="1:8" ht="13" x14ac:dyDescent="0.3">
      <c r="B78" s="13" t="s">
        <v>66</v>
      </c>
      <c r="C78" t="s">
        <v>182</v>
      </c>
      <c r="G78" s="371">
        <f>SUM(Summary!G155)</f>
        <v>0</v>
      </c>
      <c r="H78" s="372"/>
    </row>
    <row r="80" spans="1:8" ht="13.25" customHeight="1" x14ac:dyDescent="0.25">
      <c r="B80" s="233" t="s">
        <v>183</v>
      </c>
      <c r="C80" s="233"/>
      <c r="D80" s="233"/>
      <c r="E80" s="233"/>
      <c r="F80" s="233"/>
      <c r="G80" s="233"/>
      <c r="H80" s="233"/>
    </row>
    <row r="81" spans="2:8" x14ac:dyDescent="0.25">
      <c r="B81" s="233"/>
      <c r="C81" s="233"/>
      <c r="D81" s="233"/>
      <c r="E81" s="233"/>
      <c r="F81" s="233"/>
      <c r="G81" s="233"/>
      <c r="H81" s="233"/>
    </row>
    <row r="82" spans="2:8" x14ac:dyDescent="0.25">
      <c r="B82" s="10"/>
      <c r="C82" s="10"/>
      <c r="D82" s="10"/>
      <c r="E82" s="10"/>
      <c r="F82" s="10"/>
      <c r="G82" s="10"/>
      <c r="H82" s="10"/>
    </row>
    <row r="83" spans="2:8" ht="13" x14ac:dyDescent="0.3">
      <c r="B83" s="45" t="s">
        <v>99</v>
      </c>
    </row>
    <row r="84" spans="2:8" ht="13" x14ac:dyDescent="0.3">
      <c r="B84" s="9"/>
    </row>
    <row r="85" spans="2:8" x14ac:dyDescent="0.25">
      <c r="B85" s="13" t="s">
        <v>67</v>
      </c>
      <c r="C85" t="s">
        <v>184</v>
      </c>
    </row>
    <row r="86" spans="2:8" ht="13" x14ac:dyDescent="0.3">
      <c r="C86" t="s">
        <v>185</v>
      </c>
      <c r="G86" s="373">
        <f>+Summary!H207</f>
        <v>0</v>
      </c>
      <c r="H86" s="374"/>
    </row>
    <row r="87" spans="2:8" x14ac:dyDescent="0.25">
      <c r="G87" s="119"/>
      <c r="H87" s="119"/>
    </row>
    <row r="88" spans="2:8" x14ac:dyDescent="0.25">
      <c r="B88" s="47" t="s">
        <v>68</v>
      </c>
      <c r="C88" t="s">
        <v>187</v>
      </c>
      <c r="G88" s="119"/>
      <c r="H88" s="119"/>
    </row>
    <row r="89" spans="2:8" ht="13" x14ac:dyDescent="0.3">
      <c r="C89" t="s">
        <v>186</v>
      </c>
      <c r="G89" s="373">
        <f>+Summary!H208</f>
        <v>0</v>
      </c>
      <c r="H89" s="374"/>
    </row>
    <row r="90" spans="2:8" x14ac:dyDescent="0.25">
      <c r="G90" s="119"/>
      <c r="H90" s="119"/>
    </row>
    <row r="91" spans="2:8" ht="13" x14ac:dyDescent="0.3">
      <c r="B91" s="47" t="s">
        <v>73</v>
      </c>
      <c r="C91" s="9" t="s">
        <v>192</v>
      </c>
      <c r="G91" s="373">
        <f>+G86+G89</f>
        <v>0</v>
      </c>
      <c r="H91" s="374"/>
    </row>
    <row r="92" spans="2:8" ht="13" x14ac:dyDescent="0.3">
      <c r="B92" s="47"/>
      <c r="C92" s="9"/>
      <c r="G92" s="124"/>
      <c r="H92" s="125"/>
    </row>
    <row r="93" spans="2:8" ht="13" x14ac:dyDescent="0.3">
      <c r="B93" s="9"/>
      <c r="G93" s="124"/>
      <c r="H93" s="125"/>
    </row>
    <row r="94" spans="2:8" ht="13" x14ac:dyDescent="0.3">
      <c r="B94" s="45" t="s">
        <v>191</v>
      </c>
      <c r="G94" s="124"/>
      <c r="H94" s="125"/>
    </row>
    <row r="95" spans="2:8" ht="13" x14ac:dyDescent="0.3">
      <c r="B95" s="9"/>
      <c r="G95" s="124"/>
      <c r="H95" s="125"/>
    </row>
    <row r="96" spans="2:8" ht="13" x14ac:dyDescent="0.3">
      <c r="B96" s="47" t="s">
        <v>74</v>
      </c>
      <c r="C96" t="s">
        <v>188</v>
      </c>
      <c r="G96" s="124"/>
      <c r="H96" s="125"/>
    </row>
    <row r="97" spans="1:8" ht="13" x14ac:dyDescent="0.3">
      <c r="C97" t="s">
        <v>189</v>
      </c>
      <c r="G97" s="373">
        <f>SUM(Summary!H212)</f>
        <v>0</v>
      </c>
      <c r="H97" s="374"/>
    </row>
    <row r="98" spans="1:8" ht="13" x14ac:dyDescent="0.3">
      <c r="G98" s="12"/>
    </row>
    <row r="99" spans="1:8" ht="13" x14ac:dyDescent="0.3">
      <c r="B99" s="9" t="s">
        <v>190</v>
      </c>
      <c r="G99" s="12"/>
    </row>
    <row r="100" spans="1:8" ht="13" x14ac:dyDescent="0.3">
      <c r="G100" s="12"/>
    </row>
    <row r="101" spans="1:8" ht="13" x14ac:dyDescent="0.3">
      <c r="B101" s="47" t="s">
        <v>75</v>
      </c>
      <c r="C101" t="s">
        <v>77</v>
      </c>
      <c r="G101" s="373">
        <f>+G91+G97</f>
        <v>0</v>
      </c>
      <c r="H101" s="374"/>
    </row>
    <row r="103" spans="1:8" ht="13" x14ac:dyDescent="0.3">
      <c r="B103" s="49" t="s">
        <v>76</v>
      </c>
      <c r="C103" t="s">
        <v>98</v>
      </c>
      <c r="G103" s="412" t="e">
        <f>SUM(G101/G73)</f>
        <v>#DIV/0!</v>
      </c>
      <c r="H103" s="413"/>
    </row>
    <row r="104" spans="1:8" x14ac:dyDescent="0.25">
      <c r="B104" s="39"/>
      <c r="G104" s="48"/>
    </row>
    <row r="105" spans="1:8" x14ac:dyDescent="0.25">
      <c r="B105" s="47" t="s">
        <v>100</v>
      </c>
      <c r="G105" s="414">
        <f>SUM(G101-G78)</f>
        <v>0</v>
      </c>
      <c r="H105" s="415"/>
    </row>
    <row r="106" spans="1:8" ht="7.5" customHeight="1" x14ac:dyDescent="0.25">
      <c r="B106" s="39"/>
    </row>
    <row r="107" spans="1:8" ht="13" x14ac:dyDescent="0.3">
      <c r="A107" s="47" t="s">
        <v>39</v>
      </c>
      <c r="B107" s="9" t="s">
        <v>130</v>
      </c>
    </row>
    <row r="108" spans="1:8" x14ac:dyDescent="0.25">
      <c r="B108" s="403">
        <f>Summary!B323</f>
        <v>0</v>
      </c>
      <c r="C108" s="404"/>
      <c r="D108" s="404"/>
      <c r="E108" s="404"/>
      <c r="F108" s="404"/>
      <c r="G108" s="404"/>
      <c r="H108" s="405"/>
    </row>
    <row r="109" spans="1:8" x14ac:dyDescent="0.25">
      <c r="B109" s="406"/>
      <c r="C109" s="407"/>
      <c r="D109" s="407"/>
      <c r="E109" s="407"/>
      <c r="F109" s="407"/>
      <c r="G109" s="407"/>
      <c r="H109" s="408"/>
    </row>
    <row r="110" spans="1:8" x14ac:dyDescent="0.25">
      <c r="B110" s="406"/>
      <c r="C110" s="407"/>
      <c r="D110" s="407"/>
      <c r="E110" s="407"/>
      <c r="F110" s="407"/>
      <c r="G110" s="407"/>
      <c r="H110" s="408"/>
    </row>
    <row r="111" spans="1:8" x14ac:dyDescent="0.25">
      <c r="B111" s="409"/>
      <c r="C111" s="410"/>
      <c r="D111" s="410"/>
      <c r="E111" s="410"/>
      <c r="F111" s="410"/>
      <c r="G111" s="410"/>
      <c r="H111" s="411"/>
    </row>
    <row r="112" spans="1:8" x14ac:dyDescent="0.25">
      <c r="B112" s="39"/>
      <c r="C112" s="39"/>
      <c r="D112" s="39"/>
      <c r="E112" s="39"/>
      <c r="F112" s="39"/>
      <c r="G112" s="39"/>
      <c r="H112" s="39"/>
    </row>
    <row r="113" spans="1:8" ht="13" x14ac:dyDescent="0.3">
      <c r="A113" t="s">
        <v>38</v>
      </c>
      <c r="B113" s="9" t="s">
        <v>201</v>
      </c>
    </row>
    <row r="114" spans="1:8" ht="13.25" customHeight="1" x14ac:dyDescent="0.25">
      <c r="B114" s="233" t="s">
        <v>193</v>
      </c>
      <c r="C114" s="233"/>
      <c r="D114" s="233"/>
      <c r="E114" s="233"/>
      <c r="F114" s="233"/>
      <c r="G114" s="233"/>
      <c r="H114" s="233"/>
    </row>
    <row r="115" spans="1:8" x14ac:dyDescent="0.25">
      <c r="B115" s="233"/>
      <c r="C115" s="233"/>
      <c r="D115" s="233"/>
      <c r="E115" s="233"/>
      <c r="F115" s="233"/>
      <c r="G115" s="233"/>
      <c r="H115" s="233"/>
    </row>
    <row r="116" spans="1:8" x14ac:dyDescent="0.25">
      <c r="B116" s="233"/>
      <c r="C116" s="233"/>
      <c r="D116" s="233"/>
      <c r="E116" s="233"/>
      <c r="F116" s="233"/>
      <c r="G116" s="233"/>
      <c r="H116" s="233"/>
    </row>
    <row r="117" spans="1:8" x14ac:dyDescent="0.25">
      <c r="B117" s="403">
        <f>Summary!B331</f>
        <v>0</v>
      </c>
      <c r="C117" s="404"/>
      <c r="D117" s="404"/>
      <c r="E117" s="404"/>
      <c r="F117" s="404"/>
      <c r="G117" s="404"/>
      <c r="H117" s="405"/>
    </row>
    <row r="118" spans="1:8" x14ac:dyDescent="0.25">
      <c r="B118" s="406"/>
      <c r="C118" s="407"/>
      <c r="D118" s="407"/>
      <c r="E118" s="407"/>
      <c r="F118" s="407"/>
      <c r="G118" s="407"/>
      <c r="H118" s="408"/>
    </row>
    <row r="119" spans="1:8" x14ac:dyDescent="0.25">
      <c r="B119" s="406"/>
      <c r="C119" s="407"/>
      <c r="D119" s="407"/>
      <c r="E119" s="407"/>
      <c r="F119" s="407"/>
      <c r="G119" s="407"/>
      <c r="H119" s="408"/>
    </row>
    <row r="120" spans="1:8" x14ac:dyDescent="0.25">
      <c r="B120" s="409"/>
      <c r="C120" s="410"/>
      <c r="D120" s="410"/>
      <c r="E120" s="410"/>
      <c r="F120" s="410"/>
      <c r="G120" s="410"/>
      <c r="H120" s="411"/>
    </row>
    <row r="121" spans="1:8" ht="7.5" customHeight="1" x14ac:dyDescent="0.25">
      <c r="B121" s="39"/>
    </row>
    <row r="122" spans="1:8" ht="7.5" customHeight="1" x14ac:dyDescent="0.25">
      <c r="B122" s="39"/>
    </row>
    <row r="123" spans="1:8" ht="13" x14ac:dyDescent="0.3">
      <c r="A123" t="s">
        <v>105</v>
      </c>
      <c r="B123" s="9" t="s">
        <v>106</v>
      </c>
    </row>
    <row r="124" spans="1:8" x14ac:dyDescent="0.25">
      <c r="B124" s="403">
        <f>(Summary!B339)</f>
        <v>0</v>
      </c>
      <c r="C124" s="404"/>
      <c r="D124" s="404"/>
      <c r="E124" s="404"/>
      <c r="F124" s="404"/>
      <c r="G124" s="404"/>
      <c r="H124" s="405"/>
    </row>
    <row r="125" spans="1:8" x14ac:dyDescent="0.25">
      <c r="B125" s="406"/>
      <c r="C125" s="407"/>
      <c r="D125" s="407"/>
      <c r="E125" s="407"/>
      <c r="F125" s="407"/>
      <c r="G125" s="407"/>
      <c r="H125" s="408"/>
    </row>
    <row r="126" spans="1:8" x14ac:dyDescent="0.25">
      <c r="B126" s="406"/>
      <c r="C126" s="407"/>
      <c r="D126" s="407"/>
      <c r="E126" s="407"/>
      <c r="F126" s="407"/>
      <c r="G126" s="407"/>
      <c r="H126" s="408"/>
    </row>
    <row r="127" spans="1:8" x14ac:dyDescent="0.25">
      <c r="B127" s="409"/>
      <c r="C127" s="410"/>
      <c r="D127" s="410"/>
      <c r="E127" s="410"/>
      <c r="F127" s="410"/>
      <c r="G127" s="410"/>
      <c r="H127" s="411"/>
    </row>
    <row r="128" spans="1:8" x14ac:dyDescent="0.25">
      <c r="B128" s="10"/>
      <c r="C128" s="10"/>
      <c r="D128" s="10"/>
      <c r="E128" s="10"/>
      <c r="F128" s="10"/>
      <c r="G128" s="10"/>
      <c r="H128" s="10"/>
    </row>
    <row r="129" spans="1:8" ht="7.5" customHeight="1" x14ac:dyDescent="0.25">
      <c r="B129" s="39"/>
    </row>
    <row r="130" spans="1:8" ht="13" x14ac:dyDescent="0.3">
      <c r="A130" t="s">
        <v>118</v>
      </c>
      <c r="B130" s="9" t="s">
        <v>35</v>
      </c>
    </row>
    <row r="131" spans="1:8" ht="4.5" customHeight="1" x14ac:dyDescent="0.3">
      <c r="B131" s="9"/>
    </row>
    <row r="132" spans="1:8" ht="13" x14ac:dyDescent="0.3">
      <c r="B132" s="9" t="s">
        <v>57</v>
      </c>
    </row>
    <row r="133" spans="1:8" x14ac:dyDescent="0.25">
      <c r="B133" s="403">
        <f>Summary!B347</f>
        <v>0</v>
      </c>
      <c r="C133" s="404"/>
      <c r="D133" s="404"/>
      <c r="E133" s="404"/>
      <c r="F133" s="404"/>
      <c r="G133" s="404"/>
      <c r="H133" s="405"/>
    </row>
    <row r="134" spans="1:8" x14ac:dyDescent="0.25">
      <c r="B134" s="406"/>
      <c r="C134" s="407"/>
      <c r="D134" s="407"/>
      <c r="E134" s="407"/>
      <c r="F134" s="407"/>
      <c r="G134" s="407"/>
      <c r="H134" s="408"/>
    </row>
    <row r="135" spans="1:8" x14ac:dyDescent="0.25">
      <c r="B135" s="406"/>
      <c r="C135" s="407"/>
      <c r="D135" s="407"/>
      <c r="E135" s="407"/>
      <c r="F135" s="407"/>
      <c r="G135" s="407"/>
      <c r="H135" s="408"/>
    </row>
    <row r="136" spans="1:8" x14ac:dyDescent="0.25">
      <c r="B136" s="409"/>
      <c r="C136" s="410"/>
      <c r="D136" s="410"/>
      <c r="E136" s="410"/>
      <c r="F136" s="410"/>
      <c r="G136" s="410"/>
      <c r="H136" s="411"/>
    </row>
    <row r="137" spans="1:8" x14ac:dyDescent="0.25">
      <c r="B137" s="10"/>
      <c r="C137" s="10"/>
      <c r="D137" s="10"/>
      <c r="E137" s="10"/>
      <c r="F137" s="10"/>
      <c r="G137" s="10"/>
      <c r="H137" s="10"/>
    </row>
    <row r="138" spans="1:8" ht="4.5" customHeight="1" x14ac:dyDescent="0.25"/>
    <row r="139" spans="1:8" ht="7.5" customHeight="1" x14ac:dyDescent="0.25"/>
    <row r="140" spans="1:8" ht="13" x14ac:dyDescent="0.3">
      <c r="A140" s="205" t="s">
        <v>59</v>
      </c>
      <c r="B140" s="206"/>
      <c r="C140" s="206"/>
      <c r="D140" s="206"/>
      <c r="E140" s="206"/>
      <c r="F140" s="206"/>
      <c r="G140" s="206"/>
      <c r="H140" s="207"/>
    </row>
    <row r="141" spans="1:8" ht="5.25" customHeight="1" x14ac:dyDescent="0.25">
      <c r="A141" s="5"/>
      <c r="H141" s="6"/>
    </row>
    <row r="142" spans="1:8" ht="24" customHeight="1" x14ac:dyDescent="0.3">
      <c r="A142" s="366" t="s">
        <v>107</v>
      </c>
      <c r="B142" s="367"/>
      <c r="C142" s="367"/>
      <c r="D142" s="367"/>
      <c r="E142" s="367"/>
      <c r="F142" s="367"/>
      <c r="G142" s="367"/>
      <c r="H142" s="368"/>
    </row>
    <row r="143" spans="1:8" ht="13.25" customHeight="1" x14ac:dyDescent="0.3">
      <c r="A143" s="131"/>
      <c r="B143" s="138"/>
      <c r="C143" s="138"/>
      <c r="D143" s="138"/>
      <c r="E143" s="138"/>
      <c r="F143" s="138"/>
      <c r="G143" s="138"/>
      <c r="H143" s="139"/>
    </row>
    <row r="144" spans="1:8" ht="39" customHeight="1" x14ac:dyDescent="0.3">
      <c r="A144" s="366" t="str">
        <f>Summary!A389</f>
        <v>Districts with a Qualified or Negative Certification: Per Govenment Code 3540.2, signatures of the District Superintendent and Chief Business Official must accompany the Summary Disclosure sent to the County Superintendent for review 10 days prior to the board meeting that will ratify the agreement.</v>
      </c>
      <c r="B144" s="367"/>
      <c r="C144" s="367"/>
      <c r="D144" s="367"/>
      <c r="E144" s="367"/>
      <c r="F144" s="367"/>
      <c r="G144" s="367"/>
      <c r="H144" s="368"/>
    </row>
    <row r="145" spans="1:8" s="52" customFormat="1" ht="13.25" customHeight="1" x14ac:dyDescent="0.25">
      <c r="A145" s="424" t="s">
        <v>293</v>
      </c>
      <c r="B145" s="425"/>
      <c r="C145" s="425"/>
      <c r="D145" s="425"/>
      <c r="E145" s="425"/>
      <c r="F145" s="425"/>
      <c r="G145" s="425"/>
      <c r="H145" s="426"/>
    </row>
    <row r="146" spans="1:8" s="52" customFormat="1" x14ac:dyDescent="0.25">
      <c r="A146" s="424"/>
      <c r="B146" s="425"/>
      <c r="C146" s="425"/>
      <c r="D146" s="425"/>
      <c r="E146" s="425"/>
      <c r="F146" s="425"/>
      <c r="G146" s="425"/>
      <c r="H146" s="426"/>
    </row>
    <row r="147" spans="1:8" s="52" customFormat="1" x14ac:dyDescent="0.25">
      <c r="A147" s="427"/>
      <c r="B147" s="428"/>
      <c r="C147" s="428"/>
      <c r="D147" s="428"/>
      <c r="E147" s="428"/>
      <c r="F147" s="428"/>
      <c r="G147" s="428"/>
      <c r="H147" s="429"/>
    </row>
    <row r="148" spans="1:8" ht="30" customHeight="1" x14ac:dyDescent="0.25">
      <c r="A148" s="430" t="s">
        <v>214</v>
      </c>
      <c r="B148" s="431"/>
      <c r="C148" s="431"/>
      <c r="D148" s="431"/>
      <c r="E148" s="431"/>
      <c r="F148" s="431"/>
      <c r="G148" s="431"/>
      <c r="H148" s="432"/>
    </row>
    <row r="149" spans="1:8" ht="6.75" customHeight="1" x14ac:dyDescent="0.25">
      <c r="A149" s="5"/>
      <c r="H149" s="6"/>
    </row>
    <row r="150" spans="1:8" ht="19.5" customHeight="1" x14ac:dyDescent="0.25">
      <c r="A150" s="7"/>
      <c r="B150" s="8"/>
      <c r="C150" s="8"/>
      <c r="D150" s="8"/>
      <c r="E150" s="8"/>
      <c r="G150" s="421">
        <f>Summary!G399</f>
        <v>0</v>
      </c>
      <c r="H150" s="422"/>
    </row>
    <row r="151" spans="1:8" ht="13" x14ac:dyDescent="0.3">
      <c r="A151" s="423" t="s">
        <v>206</v>
      </c>
      <c r="B151" s="353"/>
      <c r="C151" s="353"/>
      <c r="D151" s="353"/>
      <c r="E151" s="353"/>
      <c r="G151" s="418" t="s">
        <v>61</v>
      </c>
      <c r="H151" s="419"/>
    </row>
    <row r="152" spans="1:8" ht="24.75" customHeight="1" x14ac:dyDescent="0.25">
      <c r="A152" s="7"/>
      <c r="B152" s="8"/>
      <c r="C152" s="8"/>
      <c r="D152" s="8"/>
      <c r="E152" s="8"/>
      <c r="G152" s="421">
        <f>Summary!G401</f>
        <v>0</v>
      </c>
      <c r="H152" s="422"/>
    </row>
    <row r="153" spans="1:8" ht="13" x14ac:dyDescent="0.3">
      <c r="A153" s="423" t="s">
        <v>207</v>
      </c>
      <c r="B153" s="353"/>
      <c r="C153" s="353"/>
      <c r="D153" s="353"/>
      <c r="E153" s="353"/>
      <c r="G153" s="353" t="s">
        <v>61</v>
      </c>
      <c r="H153" s="420"/>
    </row>
    <row r="154" spans="1:8" s="54" customFormat="1" ht="10" x14ac:dyDescent="0.2">
      <c r="A154" s="146"/>
      <c r="B154" s="147"/>
      <c r="C154" s="147"/>
      <c r="D154" s="147"/>
      <c r="E154" s="148"/>
      <c r="F154" s="55"/>
      <c r="G154" s="55"/>
      <c r="H154" s="56"/>
    </row>
    <row r="155" spans="1:8" ht="8.25" customHeight="1" x14ac:dyDescent="0.3">
      <c r="A155" s="149"/>
      <c r="B155" s="140"/>
      <c r="C155" s="140"/>
      <c r="D155" s="140"/>
      <c r="E155" s="140"/>
      <c r="F155" s="140"/>
      <c r="G155" s="140"/>
      <c r="H155" s="141"/>
    </row>
    <row r="156" spans="1:8" ht="13" x14ac:dyDescent="0.3">
      <c r="A156" s="29" t="s">
        <v>194</v>
      </c>
      <c r="B156" s="10"/>
      <c r="C156" s="10"/>
      <c r="D156" s="10"/>
      <c r="E156" s="10"/>
      <c r="F156" s="10"/>
      <c r="G156" s="10"/>
      <c r="H156" s="18"/>
    </row>
    <row r="157" spans="1:8" ht="13" x14ac:dyDescent="0.3">
      <c r="A157" s="29" t="s">
        <v>195</v>
      </c>
      <c r="B157" s="12"/>
      <c r="C157" s="364" t="str">
        <f>Summary!A405</f>
        <v>enter date mm/dd/yy</v>
      </c>
      <c r="D157" s="364"/>
      <c r="E157" s="364"/>
      <c r="F157" s="12" t="s">
        <v>196</v>
      </c>
      <c r="H157" s="6"/>
    </row>
    <row r="158" spans="1:8" ht="6.75" customHeight="1" x14ac:dyDescent="0.25">
      <c r="A158" s="5"/>
      <c r="H158" s="6"/>
    </row>
    <row r="159" spans="1:8" ht="13" x14ac:dyDescent="0.3">
      <c r="A159" s="29" t="s">
        <v>0</v>
      </c>
      <c r="B159" s="365" t="str">
        <f>Summary!C12</f>
        <v>Enter Name of BU</v>
      </c>
      <c r="C159" s="365"/>
      <c r="D159" s="365"/>
      <c r="E159" s="365"/>
      <c r="F159" s="365"/>
      <c r="G159" s="12" t="s">
        <v>171</v>
      </c>
      <c r="H159" s="6"/>
    </row>
    <row r="160" spans="1:8" ht="8.25" customHeight="1" x14ac:dyDescent="0.25">
      <c r="A160" s="5"/>
      <c r="H160" s="6"/>
    </row>
    <row r="161" spans="1:8" ht="20.25" customHeight="1" x14ac:dyDescent="0.25">
      <c r="A161" s="7"/>
      <c r="B161" s="8"/>
      <c r="C161" s="8"/>
      <c r="D161" s="8"/>
      <c r="E161" s="8"/>
      <c r="G161" s="421">
        <f>Summary!G408</f>
        <v>0</v>
      </c>
      <c r="H161" s="422"/>
    </row>
    <row r="162" spans="1:8" ht="13" x14ac:dyDescent="0.3">
      <c r="A162" s="423" t="s">
        <v>62</v>
      </c>
      <c r="B162" s="353"/>
      <c r="C162" s="353"/>
      <c r="D162" s="353"/>
      <c r="E162" s="353"/>
      <c r="G162" s="353" t="s">
        <v>61</v>
      </c>
      <c r="H162" s="420"/>
    </row>
    <row r="163" spans="1:8" s="54" customFormat="1" ht="10" x14ac:dyDescent="0.2">
      <c r="A163" s="416" t="s">
        <v>60</v>
      </c>
      <c r="B163" s="417"/>
      <c r="C163" s="417"/>
      <c r="D163" s="417"/>
      <c r="E163" s="417"/>
      <c r="F163" s="55"/>
      <c r="G163" s="55"/>
      <c r="H163" s="56"/>
    </row>
  </sheetData>
  <sheetProtection formatCells="0" formatColumns="0" formatRows="0" insertColumns="0" insertRows="0" insertHyperlinks="0" deleteColumns="0" deleteRows="0" sort="0" autoFilter="0" pivotTables="0"/>
  <mergeCells count="65">
    <mergeCell ref="A163:E163"/>
    <mergeCell ref="G151:H151"/>
    <mergeCell ref="G153:H153"/>
    <mergeCell ref="G162:H162"/>
    <mergeCell ref="B59:H60"/>
    <mergeCell ref="B80:H81"/>
    <mergeCell ref="G150:H150"/>
    <mergeCell ref="G152:H152"/>
    <mergeCell ref="G161:H161"/>
    <mergeCell ref="A144:H144"/>
    <mergeCell ref="A162:E162"/>
    <mergeCell ref="A145:H147"/>
    <mergeCell ref="A148:H148"/>
    <mergeCell ref="A151:E151"/>
    <mergeCell ref="A153:E153"/>
    <mergeCell ref="B133:H136"/>
    <mergeCell ref="A13:H14"/>
    <mergeCell ref="A17:H17"/>
    <mergeCell ref="A18:H18"/>
    <mergeCell ref="G21:H21"/>
    <mergeCell ref="G64:H64"/>
    <mergeCell ref="C19:F19"/>
    <mergeCell ref="G30:H30"/>
    <mergeCell ref="G32:H32"/>
    <mergeCell ref="G24:H24"/>
    <mergeCell ref="G25:H25"/>
    <mergeCell ref="G34:H34"/>
    <mergeCell ref="G36:H36"/>
    <mergeCell ref="G26:H26"/>
    <mergeCell ref="G38:H38"/>
    <mergeCell ref="G54:H54"/>
    <mergeCell ref="G58:H58"/>
    <mergeCell ref="A1:H1"/>
    <mergeCell ref="A3:H3"/>
    <mergeCell ref="A2:H2"/>
    <mergeCell ref="A4:H4"/>
    <mergeCell ref="A8:H11"/>
    <mergeCell ref="C6:F6"/>
    <mergeCell ref="G56:H56"/>
    <mergeCell ref="G46:H46"/>
    <mergeCell ref="B41:H42"/>
    <mergeCell ref="G91:H91"/>
    <mergeCell ref="G62:H62"/>
    <mergeCell ref="G45:H45"/>
    <mergeCell ref="G49:H49"/>
    <mergeCell ref="G52:H52"/>
    <mergeCell ref="C58:F58"/>
    <mergeCell ref="G76:H76"/>
    <mergeCell ref="G78:H78"/>
    <mergeCell ref="C157:E157"/>
    <mergeCell ref="B159:F159"/>
    <mergeCell ref="A140:H140"/>
    <mergeCell ref="A142:H142"/>
    <mergeCell ref="G66:H66"/>
    <mergeCell ref="G73:H73"/>
    <mergeCell ref="G86:H86"/>
    <mergeCell ref="G89:H89"/>
    <mergeCell ref="B108:H111"/>
    <mergeCell ref="B114:H116"/>
    <mergeCell ref="B117:H120"/>
    <mergeCell ref="B124:H127"/>
    <mergeCell ref="G101:H101"/>
    <mergeCell ref="G103:H103"/>
    <mergeCell ref="G97:H97"/>
    <mergeCell ref="G105:H105"/>
  </mergeCells>
  <phoneticPr fontId="0" type="noConversion"/>
  <printOptions horizontalCentered="1"/>
  <pageMargins left="0.27" right="0.17" top="0.18" bottom="0.48" header="0.94" footer="0.17"/>
  <pageSetup scale="99" fitToHeight="0" orientation="portrait" r:id="rId1"/>
  <headerFooter alignWithMargins="0">
    <oddFooter xml:space="preserve">&amp;L&amp;"Arial,Italic"&amp;8&amp;D&amp;T&amp;C&amp;"Arial,Italic"&amp;8
&amp;P of &amp;N&amp;R&amp;"Arial,Italic"&amp;8&amp;Z&amp;F 
</oddFooter>
  </headerFooter>
  <rowBreaks count="3" manualBreakCount="3">
    <brk id="58" max="16383" man="1"/>
    <brk id="105" max="16383" man="1"/>
    <brk id="1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7316AA2932F04FAF13BFBC370E725B" ma:contentTypeVersion="2" ma:contentTypeDescription="Create a new document." ma:contentTypeScope="" ma:versionID="5cab68ed1461dc8ece5b5406d18312e5">
  <xsd:schema xmlns:xsd="http://www.w3.org/2001/XMLSchema" xmlns:xs="http://www.w3.org/2001/XMLSchema" xmlns:p="http://schemas.microsoft.com/office/2006/metadata/properties" xmlns:ns2="a23e6d57-d8a4-4f46-af0d-446ccfa6714c" xmlns:ns3="a5abe936-810b-4929-8240-b941d76ecb2b" targetNamespace="http://schemas.microsoft.com/office/2006/metadata/properties" ma:root="true" ma:fieldsID="26ea11c9db7a23211fb04b828109ff88" ns2:_="" ns3:_="">
    <xsd:import namespace="a23e6d57-d8a4-4f46-af0d-446ccfa6714c"/>
    <xsd:import namespace="a5abe936-810b-4929-8240-b941d76ecb2b"/>
    <xsd:element name="properties">
      <xsd:complexType>
        <xsd:sequence>
          <xsd:element name="documentManagement">
            <xsd:complexType>
              <xsd:all>
                <xsd:element ref="ns2:_dlc_DocId" minOccurs="0"/>
                <xsd:element ref="ns2:_dlc_DocIdUrl" minOccurs="0"/>
                <xsd:element ref="ns2:_dlc_DocIdPersistId" minOccurs="0"/>
                <xsd:element ref="ns3:Classif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3e6d57-d8a4-4f46-af0d-446ccfa671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abe936-810b-4929-8240-b941d76ecb2b" elementFormDefault="qualified">
    <xsd:import namespace="http://schemas.microsoft.com/office/2006/documentManagement/types"/>
    <xsd:import namespace="http://schemas.microsoft.com/office/infopath/2007/PartnerControls"/>
    <xsd:element name="Classification" ma:index="11" ma:displayName="Classification" ma:format="RadioButtons" ma:internalName="Classification">
      <xsd:simpleType>
        <xsd:restriction base="dms:Choice">
          <xsd:enumeration value="Payroll"/>
          <xsd:enumeration value="Accounts Payable"/>
          <xsd:enumeration value="District Fiscal Oversight (AB 12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sification xmlns="a5abe936-810b-4929-8240-b941d76ecb2b">District Fiscal Oversight (AB 1200)</Classification>
    <_dlc_DocId xmlns="a23e6d57-d8a4-4f46-af0d-446ccfa6714c">7TUPDFEVKPPK-58633313-27</_dlc_DocId>
    <_dlc_DocIdUrl xmlns="a23e6d57-d8a4-4f46-af0d-446ccfa6714c">
      <Url>https://www.sccoe.org/depts/bizserv/DBAS/_layouts/15/DocIdRedir.aspx?ID=7TUPDFEVKPPK-58633313-27</Url>
      <Description>7TUPDFEVKPPK-58633313-27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6664808-23BF-4988-B902-75F39DAA0D9A}"/>
</file>

<file path=customXml/itemProps2.xml><?xml version="1.0" encoding="utf-8"?>
<ds:datastoreItem xmlns:ds="http://schemas.openxmlformats.org/officeDocument/2006/customXml" ds:itemID="{80239C7C-543C-4B84-A1A9-DAC8EB8A83CF}">
  <ds:schemaRefs>
    <ds:schemaRef ds:uri="http://schemas.microsoft.com/sharepoint/v3/contenttype/forms"/>
  </ds:schemaRefs>
</ds:datastoreItem>
</file>

<file path=customXml/itemProps3.xml><?xml version="1.0" encoding="utf-8"?>
<ds:datastoreItem xmlns:ds="http://schemas.openxmlformats.org/officeDocument/2006/customXml" ds:itemID="{0ADCB5C2-4720-496A-BC4C-A34F623BCBE3}">
  <ds:schemaRefs>
    <ds:schemaRef ds:uri="http://schemas.microsoft.com/office/2006/metadata/properties"/>
    <ds:schemaRef ds:uri="http://schemas.microsoft.com/office/infopath/2007/PartnerControls"/>
    <ds:schemaRef ds:uri="1836095c-a8e1-4e39-a688-07b849484023"/>
    <ds:schemaRef ds:uri="2764f696-ee76-49e1-8758-169b4b8d5a2f"/>
    <ds:schemaRef ds:uri="3e3608ee-26d2-4adc-91cc-3f83815f7a48"/>
    <ds:schemaRef ds:uri="72018661-c441-4de9-8717-907c0bf63ace"/>
  </ds:schemaRefs>
</ds:datastoreItem>
</file>

<file path=customXml/itemProps4.xml><?xml version="1.0" encoding="utf-8"?>
<ds:datastoreItem xmlns:ds="http://schemas.openxmlformats.org/officeDocument/2006/customXml" ds:itemID="{8B6ECFDB-96F1-4228-8A9B-814DC307B8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Disclosure</vt:lpstr>
      <vt:lpstr>Summary!Print_Area</vt:lpstr>
      <vt:lpstr>Disclosure!Print_Titles</vt:lpstr>
      <vt:lpstr>Summary!Print_Titles</vt:lpstr>
    </vt:vector>
  </TitlesOfParts>
  <Company>SBCSS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FCMAT Public-Disclosure of Collective Bargaining Workbook</dc:title>
  <dc:creator>Business Advisory SBCSS</dc:creator>
  <cp:lastModifiedBy>Susan Ady</cp:lastModifiedBy>
  <cp:lastPrinted>2019-03-27T20:16:47Z</cp:lastPrinted>
  <dcterms:created xsi:type="dcterms:W3CDTF">2000-04-21T16:45:47Z</dcterms:created>
  <dcterms:modified xsi:type="dcterms:W3CDTF">2025-06-26T20:45:04Z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0x010100CC7316AA2932F04FAF13BFBC370E725B</vt:lpwstr>
  </property>
  <property fmtid="{D5CDD505-2E9C-101B-9397-08002B2CF9AE}" pid="3" name="_dlc_DocIdItemGuid">
    <vt:lpwstr>39b80b20-7f45-4b44-9910-cfffad269cff</vt:lpwstr>
  </property>
  <property fmtid="{D5CDD505-2E9C-101B-9397-08002B2CF9AE}" pid="4" name="TaxKeyword">
    <vt:lpwstr/>
  </property>
</Properties>
</file>